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VV KE KONTROLE - vše odemčené_BS\"/>
    </mc:Choice>
  </mc:AlternateContent>
  <bookViews>
    <workbookView xWindow="240" yWindow="135" windowWidth="18990" windowHeight="7965" tabRatio="683"/>
  </bookViews>
  <sheets>
    <sheet name="SOUHR.KR.L._262_26847" sheetId="10" r:id="rId1"/>
    <sheet name="KR.L._262" sheetId="3" r:id="rId2"/>
    <sheet name="SO2_262" sheetId="1" r:id="rId3"/>
    <sheet name="SO3_262" sheetId="4" r:id="rId4"/>
    <sheet name="SO5_262" sheetId="5" r:id="rId5"/>
    <sheet name="SO6_262" sheetId="9" r:id="rId6"/>
    <sheet name="KR.L._26847" sheetId="7" r:id="rId7"/>
    <sheet name="SO2_26847" sheetId="6" r:id="rId8"/>
  </sheets>
  <definedNames>
    <definedName name="_xlnm._FilterDatabase" localSheetId="2" hidden="1">SO2_262!$A$7:$O$88</definedName>
    <definedName name="_xlnm._FilterDatabase" localSheetId="3" hidden="1">SO3_262!$A$6:$E$11</definedName>
    <definedName name="_xlnm._FilterDatabase" localSheetId="4" hidden="1">SO5_262!$A$6:$D$13</definedName>
    <definedName name="_xlnm.Print_Titles" localSheetId="2">SO2_262!$1:$6</definedName>
    <definedName name="_xlnm.Print_Area" localSheetId="3">SO3_262!$A$1:$G$19</definedName>
    <definedName name="_xlnm.Print_Area" localSheetId="4">SO5_262!$A$1:$F$36</definedName>
  </definedNames>
  <calcPr calcId="152511"/>
</workbook>
</file>

<file path=xl/calcChain.xml><?xml version="1.0" encoding="utf-8"?>
<calcChain xmlns="http://schemas.openxmlformats.org/spreadsheetml/2006/main">
  <c r="F14" i="4" l="1"/>
  <c r="N75" i="6" l="1"/>
  <c r="O75" i="6"/>
  <c r="F9" i="5" l="1"/>
  <c r="F16" i="5" s="1"/>
  <c r="C15" i="7" l="1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89" i="1"/>
  <c r="C15" i="3" s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" i="1"/>
  <c r="Q89" i="1" l="1"/>
  <c r="P91" i="1" s="1"/>
  <c r="C12" i="3" s="1"/>
  <c r="C15" i="10"/>
  <c r="P75" i="6"/>
  <c r="O77" i="6" s="1"/>
  <c r="C12" i="7" s="1"/>
  <c r="C14" i="3" l="1"/>
  <c r="C12" i="10"/>
  <c r="C14" i="7"/>
  <c r="C29" i="7"/>
  <c r="C14" i="10" l="1"/>
  <c r="C25" i="7"/>
  <c r="C27" i="7" s="1"/>
  <c r="C30" i="7"/>
  <c r="C31" i="7"/>
  <c r="C33" i="7" l="1"/>
  <c r="C34" i="7" s="1"/>
  <c r="C26" i="7"/>
  <c r="E8" i="9"/>
  <c r="E16" i="9" s="1"/>
  <c r="C22" i="3" s="1"/>
  <c r="N77" i="6"/>
  <c r="C35" i="7" l="1"/>
  <c r="C22" i="10"/>
  <c r="C29" i="10" s="1"/>
  <c r="C29" i="3"/>
  <c r="E8" i="5"/>
  <c r="E16" i="5" s="1"/>
  <c r="E17" i="5" s="1"/>
  <c r="C21" i="3" s="1"/>
  <c r="C21" i="10" s="1"/>
  <c r="C19" i="3" l="1"/>
  <c r="C19" i="10" s="1"/>
  <c r="C31" i="3"/>
  <c r="C30" i="3"/>
  <c r="C30" i="10"/>
  <c r="C31" i="10"/>
  <c r="O89" i="1"/>
  <c r="O91" i="1" s="1"/>
  <c r="G7" i="4" l="1"/>
  <c r="G14" i="4" s="1"/>
  <c r="C17" i="3" s="1"/>
  <c r="C17" i="10" l="1"/>
  <c r="C25" i="10" s="1"/>
  <c r="C25" i="3"/>
  <c r="C27" i="10" l="1"/>
  <c r="C26" i="10"/>
  <c r="C33" i="10"/>
  <c r="C27" i="3"/>
  <c r="C33" i="3"/>
  <c r="C26" i="3"/>
  <c r="C34" i="3" l="1"/>
  <c r="C35" i="3"/>
  <c r="C34" i="10"/>
  <c r="C35" i="10"/>
</calcChain>
</file>

<file path=xl/sharedStrings.xml><?xml version="1.0" encoding="utf-8"?>
<sst xmlns="http://schemas.openxmlformats.org/spreadsheetml/2006/main" count="834" uniqueCount="117">
  <si>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</si>
  <si>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</si>
  <si>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</si>
  <si>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</si>
  <si>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</si>
  <si>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</si>
  <si>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</si>
  <si>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</si>
  <si>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</si>
  <si>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</si>
  <si>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</si>
  <si>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</si>
  <si>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</si>
  <si>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</si>
  <si>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cena celkem vč. DPH</t>
  </si>
  <si>
    <t>zpracoval:</t>
  </si>
  <si>
    <t>CENA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</si>
  <si>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</si>
  <si>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</si>
  <si>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</si>
  <si>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</si>
  <si>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</si>
  <si>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</si>
  <si>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</si>
  <si>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</si>
  <si>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</si>
  <si>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</si>
  <si>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</si>
  <si>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</si>
  <si>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</si>
  <si>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</si>
  <si>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</si>
  <si>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</si>
  <si>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PŘÍLOHA Č.: 3.2</t>
  </si>
  <si>
    <t>DBH2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</si>
  <si>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</si>
  <si>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</si>
  <si>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</si>
  <si>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</si>
  <si>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Cena celkem</t>
  </si>
  <si>
    <t>poznámka k provedení</t>
  </si>
  <si>
    <t>Quercus robur</t>
  </si>
  <si>
    <t>redukce obvodová</t>
  </si>
  <si>
    <t>RZ</t>
  </si>
  <si>
    <t>zdravotní řez</t>
  </si>
  <si>
    <t>VDH1</t>
  </si>
  <si>
    <t>horní, 1 lano</t>
  </si>
  <si>
    <t>PROJEKT: REKONSTRUKCE VYBRANÝCH ALEJÍ NA NOVOBORSKU - KOMUNIKACE Č. II/262</t>
  </si>
  <si>
    <t>dub letní</t>
  </si>
  <si>
    <t>dub letní ´Fastigiata´</t>
  </si>
  <si>
    <t>Quercus robur ´Fastigiata´</t>
  </si>
  <si>
    <t>RS</t>
  </si>
  <si>
    <t>řez na torzo</t>
  </si>
  <si>
    <t>stabilizace jedince</t>
  </si>
  <si>
    <t>RO30%</t>
  </si>
  <si>
    <t>RO10%</t>
  </si>
  <si>
    <t>instalace dynamické vazby</t>
  </si>
  <si>
    <t>RO20%</t>
  </si>
  <si>
    <t>SSK</t>
  </si>
  <si>
    <t>stabilizace sekundární koruny</t>
  </si>
  <si>
    <t>RV</t>
  </si>
  <si>
    <t>řez výchovný</t>
  </si>
  <si>
    <t>ok 12 - 14 cm, s balem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</si>
  <si>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ALJÍ NA NOVOBORSKU - KOMUNIKACE Č. II/262</t>
    </r>
  </si>
  <si>
    <t>Neovocné stromy</t>
  </si>
  <si>
    <t>VÝKAZ VÝMĚR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</si>
  <si>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II/262</t>
    </r>
  </si>
  <si>
    <t>VÁKAZ VÝMĚR</t>
  </si>
  <si>
    <t>PROJEKT: REKONSTRUKCE VYBRANÝCH ALEJÍ NA NOVOBORSKU - KOMUNIKACE Č. III/26847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</si>
  <si>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III/26847</t>
    </r>
  </si>
  <si>
    <t>lípa velkolistá</t>
  </si>
  <si>
    <t>Tilia platyphyllos</t>
  </si>
  <si>
    <t>stabilizace jedince, připrava koruny na tvarovací řez</t>
  </si>
  <si>
    <t>RLSP</t>
  </si>
  <si>
    <t>lokální redukce směrem k překážce</t>
  </si>
  <si>
    <t>procházející nadzemní vedení inž. sítí</t>
  </si>
  <si>
    <t>OV</t>
  </si>
  <si>
    <t>odstranění výmladků</t>
  </si>
  <si>
    <t>VDH2</t>
  </si>
  <si>
    <t>instalace vazby dynamické</t>
  </si>
  <si>
    <t>horní, 2 lana</t>
  </si>
  <si>
    <t>javor horský</t>
  </si>
  <si>
    <t>Acer pseudoplatanus</t>
  </si>
  <si>
    <t>RLPV</t>
  </si>
  <si>
    <t>úprava průjezdného profilu</t>
  </si>
  <si>
    <t xml:space="preserve">třetí rok </t>
  </si>
  <si>
    <t xml:space="preserve">SO6 - ROZVOJOVÁ PÉČE </t>
  </si>
  <si>
    <t>CENA CELKEM BEZ DPH ZA 1 + 2. ROK</t>
  </si>
  <si>
    <t>SO2 OŠETŘENÍ - CELKEM</t>
  </si>
  <si>
    <t>celkem bez DPH</t>
  </si>
  <si>
    <t>z toho:</t>
  </si>
  <si>
    <t>SO2 OŠETŘENÍ - UZNATELNÉ</t>
  </si>
  <si>
    <t>SO2 OŠETŘENÍ - NEUZNATELNÉ</t>
  </si>
  <si>
    <t>SO3 VÝSADBY - CELKEM UZNATELNÉ</t>
  </si>
  <si>
    <t>SO5+ SO6 ROZVOJOVÁ PÉČE CELKEM</t>
  </si>
  <si>
    <t>SO5 ROZVOJOVÁ PÉČE 1. + 2. rok UZNATELNÉ</t>
  </si>
  <si>
    <t>SO6 ROZVOJOVÁ PÉČE 3. rok NEUZNATELNÉ</t>
  </si>
  <si>
    <t>Cena celkem UZNATELNÉ</t>
  </si>
  <si>
    <t>bez DPH</t>
  </si>
  <si>
    <t>Cena celkem NEUZNATELNÉ</t>
  </si>
  <si>
    <t xml:space="preserve">dne: </t>
  </si>
  <si>
    <t>neuznatelný výdaj</t>
  </si>
  <si>
    <t xml:space="preserve">uznatelný výdaj </t>
  </si>
  <si>
    <t>neuznatelné</t>
  </si>
  <si>
    <t>uznatelné</t>
  </si>
  <si>
    <t>CELKEM</t>
  </si>
  <si>
    <t>CENA CELKEM BEZ DPH - UZNATELNÉ A NEUZNATELNÉ VÝDAJE</t>
  </si>
  <si>
    <t>NEUZNATELNÉ</t>
  </si>
  <si>
    <t>UZNATELNÉ</t>
  </si>
  <si>
    <t>celkem</t>
  </si>
  <si>
    <t xml:space="preserve">CENA CELKEM BEZ DPH - UZNATELNÉ A NEUZNATELNÉ VÝDAJE </t>
  </si>
  <si>
    <t>NERELEVANTNÍ</t>
  </si>
  <si>
    <t>PROJEKT: REKONSTRUKCE VYBRANÝCH ALEJÍ NA NOVOBORSKU - KOMUNIKACE Č. II/262 a KOMUNIKACE III/26847</t>
  </si>
  <si>
    <t>KRYCÍ LIST - souhrnný</t>
  </si>
  <si>
    <t xml:space="preserve">KRYCÍ LIST </t>
  </si>
  <si>
    <t>Z TOHO:</t>
  </si>
  <si>
    <t>nerelevantní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</si>
</sst>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57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5" fillId="34" borderId="0" xfId="0" applyFont="1" applyFill="1" applyBorder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1" fillId="34" borderId="0" xfId="44" applyFill="1"/>
    <xf numFmtId="0" fontId="32" fillId="34" borderId="0" xfId="44" applyFont="1" applyFill="1"/>
    <xf numFmtId="0" fontId="16" fillId="34" borderId="16" xfId="44" applyFont="1" applyFill="1" applyBorder="1"/>
    <xf numFmtId="0" fontId="1" fillId="34" borderId="0" xfId="44" applyFont="1" applyFill="1" applyBorder="1"/>
    <xf numFmtId="0" fontId="1" fillId="34" borderId="17" xfId="44" applyFont="1" applyFill="1" applyBorder="1"/>
    <xf numFmtId="0" fontId="29" fillId="34" borderId="16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17" xfId="44" applyFont="1" applyFill="1" applyBorder="1" applyAlignment="1">
      <alignment horizontal="center" vertical="center"/>
    </xf>
    <xf numFmtId="0" fontId="27" fillId="34" borderId="12" xfId="44" applyFont="1" applyFill="1" applyBorder="1"/>
    <xf numFmtId="164" fontId="27" fillId="34" borderId="12" xfId="44" applyNumberFormat="1" applyFont="1" applyFill="1" applyBorder="1"/>
    <xf numFmtId="0" fontId="27" fillId="34" borderId="16" xfId="44" applyFont="1" applyFill="1" applyBorder="1"/>
    <xf numFmtId="0" fontId="27" fillId="34" borderId="0" xfId="44" applyFont="1" applyFill="1" applyBorder="1"/>
    <xf numFmtId="164" fontId="27" fillId="34" borderId="17" xfId="44" applyNumberFormat="1" applyFont="1" applyFill="1" applyBorder="1"/>
    <xf numFmtId="0" fontId="27" fillId="34" borderId="16" xfId="44" applyFont="1" applyFill="1" applyBorder="1" applyAlignment="1">
      <alignment vertical="top"/>
    </xf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37" fillId="34" borderId="0" xfId="44" applyFont="1" applyFill="1"/>
    <xf numFmtId="0" fontId="27" fillId="34" borderId="13" xfId="44" applyFont="1" applyFill="1" applyBorder="1"/>
    <xf numFmtId="0" fontId="34" fillId="34" borderId="21" xfId="44" applyFont="1" applyFill="1" applyBorder="1"/>
    <xf numFmtId="0" fontId="34" fillId="34" borderId="22" xfId="44" applyFont="1" applyFill="1" applyBorder="1"/>
    <xf numFmtId="164" fontId="27" fillId="34" borderId="22" xfId="44" applyNumberFormat="1" applyFont="1" applyFill="1" applyBorder="1"/>
    <xf numFmtId="0" fontId="34" fillId="34" borderId="23" xfId="44" applyFont="1" applyFill="1" applyBorder="1"/>
    <xf numFmtId="0" fontId="1" fillId="33" borderId="19" xfId="44" applyFont="1" applyFill="1" applyBorder="1" applyAlignment="1">
      <alignment horizontal="center"/>
    </xf>
    <xf numFmtId="0" fontId="1" fillId="34" borderId="0" xfId="44" applyFont="1" applyFill="1"/>
    <xf numFmtId="0" fontId="35" fillId="33" borderId="10" xfId="44" applyFont="1" applyFill="1" applyBorder="1" applyAlignment="1">
      <alignment horizontal="center" wrapText="1"/>
    </xf>
    <xf numFmtId="0" fontId="36" fillId="33" borderId="10" xfId="44" applyFont="1" applyFill="1" applyBorder="1" applyAlignment="1">
      <alignment horizontal="center" wrapText="1"/>
    </xf>
    <xf numFmtId="0" fontId="35" fillId="33" borderId="13" xfId="44" applyFont="1" applyFill="1" applyBorder="1" applyAlignment="1">
      <alignment horizontal="center" wrapText="1"/>
    </xf>
    <xf numFmtId="0" fontId="35" fillId="33" borderId="14" xfId="44" applyFont="1" applyFill="1" applyBorder="1" applyAlignment="1">
      <alignment horizontal="center" wrapText="1"/>
    </xf>
    <xf numFmtId="165" fontId="35" fillId="33" borderId="14" xfId="44" applyNumberFormat="1" applyFont="1" applyFill="1" applyBorder="1" applyAlignment="1">
      <alignment horizontal="center" wrapText="1"/>
    </xf>
    <xf numFmtId="0" fontId="36" fillId="33" borderId="14" xfId="44" applyFont="1" applyFill="1" applyBorder="1" applyAlignment="1">
      <alignment horizontal="center" wrapText="1"/>
    </xf>
    <xf numFmtId="0" fontId="16" fillId="33" borderId="24" xfId="44" applyFont="1" applyFill="1" applyBorder="1" applyAlignment="1"/>
    <xf numFmtId="0" fontId="16" fillId="33" borderId="25" xfId="44" applyFont="1" applyFill="1" applyBorder="1" applyAlignment="1"/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24" fillId="34" borderId="0" xfId="0" applyFont="1" applyFill="1" applyAlignment="1">
      <alignment horizontal="left" vertical="top"/>
    </xf>
    <xf numFmtId="1" fontId="21" fillId="35" borderId="12" xfId="0" applyNumberFormat="1" applyFont="1" applyFill="1" applyBorder="1" applyAlignment="1">
      <alignment horizontal="center" vertical="top"/>
    </xf>
    <xf numFmtId="0" fontId="21" fillId="35" borderId="12" xfId="0" applyFont="1" applyFill="1" applyBorder="1" applyAlignment="1">
      <alignment vertical="top"/>
    </xf>
    <xf numFmtId="0" fontId="21" fillId="35" borderId="12" xfId="0" applyNumberFormat="1" applyFont="1" applyFill="1" applyBorder="1" applyAlignment="1">
      <alignment horizontal="center" vertical="top"/>
    </xf>
    <xf numFmtId="0" fontId="21" fillId="35" borderId="12" xfId="0" applyFont="1" applyFill="1" applyBorder="1" applyAlignment="1">
      <alignment horizontal="center" vertical="top"/>
    </xf>
    <xf numFmtId="0" fontId="21" fillId="35" borderId="12" xfId="0" applyFont="1" applyFill="1" applyBorder="1" applyAlignment="1">
      <alignment horizontal="left" vertical="top"/>
    </xf>
    <xf numFmtId="0" fontId="22" fillId="35" borderId="12" xfId="0" applyFont="1" applyFill="1" applyBorder="1" applyAlignment="1">
      <alignment horizontal="left" vertical="top"/>
    </xf>
    <xf numFmtId="0" fontId="21" fillId="35" borderId="12" xfId="0" applyFont="1" applyFill="1" applyBorder="1" applyAlignment="1">
      <alignment horizontal="left" vertical="top" wrapText="1"/>
    </xf>
    <xf numFmtId="0" fontId="20" fillId="33" borderId="12" xfId="0" applyFont="1" applyFill="1" applyBorder="1" applyAlignment="1">
      <alignment horizontal="center" vertical="top" wrapText="1"/>
    </xf>
    <xf numFmtId="0" fontId="21" fillId="35" borderId="12" xfId="0" applyFont="1" applyFill="1" applyBorder="1" applyAlignment="1">
      <alignment vertical="top" wrapText="1"/>
    </xf>
    <xf numFmtId="9" fontId="21" fillId="35" borderId="12" xfId="0" applyNumberFormat="1" applyFont="1" applyFill="1" applyBorder="1" applyAlignment="1">
      <alignment vertical="top" wrapText="1"/>
    </xf>
    <xf numFmtId="1" fontId="21" fillId="35" borderId="12" xfId="0" applyNumberFormat="1" applyFont="1" applyFill="1" applyBorder="1" applyAlignment="1">
      <alignment horizontal="center" vertical="top" wrapText="1"/>
    </xf>
    <xf numFmtId="0" fontId="21" fillId="35" borderId="12" xfId="0" applyNumberFormat="1" applyFont="1" applyFill="1" applyBorder="1" applyAlignment="1">
      <alignment horizontal="center" vertical="top" wrapText="1"/>
    </xf>
    <xf numFmtId="0" fontId="21" fillId="0" borderId="12" xfId="0" applyFont="1" applyFill="1" applyBorder="1" applyAlignment="1">
      <alignment horizontal="center" vertical="top"/>
    </xf>
    <xf numFmtId="1" fontId="21" fillId="0" borderId="12" xfId="0" applyNumberFormat="1" applyFont="1" applyFill="1" applyBorder="1" applyAlignment="1">
      <alignment horizontal="center" vertical="top"/>
    </xf>
    <xf numFmtId="0" fontId="21" fillId="0" borderId="12" xfId="0" applyFont="1" applyFill="1" applyBorder="1" applyAlignment="1">
      <alignment vertical="top"/>
    </xf>
    <xf numFmtId="0" fontId="22" fillId="0" borderId="12" xfId="0" applyFont="1" applyFill="1" applyBorder="1" applyAlignment="1">
      <alignment horizontal="left" vertical="top"/>
    </xf>
    <xf numFmtId="0" fontId="21" fillId="0" borderId="12" xfId="0" applyFont="1" applyFill="1" applyBorder="1" applyAlignment="1">
      <alignment horizontal="left" vertical="top"/>
    </xf>
    <xf numFmtId="0" fontId="21" fillId="0" borderId="12" xfId="0" applyFont="1" applyFill="1" applyBorder="1" applyAlignment="1">
      <alignment vertical="top" wrapText="1"/>
    </xf>
    <xf numFmtId="0" fontId="21" fillId="0" borderId="12" xfId="0" applyNumberFormat="1" applyFont="1" applyFill="1" applyBorder="1" applyAlignment="1">
      <alignment horizontal="center" vertical="top"/>
    </xf>
    <xf numFmtId="9" fontId="21" fillId="0" borderId="12" xfId="0" applyNumberFormat="1" applyFont="1" applyFill="1" applyBorder="1" applyAlignment="1">
      <alignment horizontal="left" vertical="top"/>
    </xf>
    <xf numFmtId="0" fontId="21" fillId="0" borderId="12" xfId="0" applyFont="1" applyFill="1" applyBorder="1" applyAlignment="1">
      <alignment horizontal="left" vertical="top" wrapText="1"/>
    </xf>
    <xf numFmtId="9" fontId="21" fillId="0" borderId="12" xfId="0" applyNumberFormat="1" applyFont="1" applyFill="1" applyBorder="1" applyAlignment="1">
      <alignment horizontal="left" vertical="top" wrapText="1"/>
    </xf>
    <xf numFmtId="1" fontId="21" fillId="0" borderId="12" xfId="0" applyNumberFormat="1" applyFont="1" applyFill="1" applyBorder="1" applyAlignment="1">
      <alignment horizontal="center" vertical="top" wrapText="1"/>
    </xf>
    <xf numFmtId="0" fontId="21" fillId="0" borderId="12" xfId="0" applyNumberFormat="1" applyFont="1" applyFill="1" applyBorder="1" applyAlignment="1">
      <alignment horizontal="center" vertical="top" wrapText="1"/>
    </xf>
    <xf numFmtId="0" fontId="39" fillId="0" borderId="12" xfId="0" applyFont="1" applyFill="1" applyBorder="1" applyAlignment="1">
      <alignment horizontal="left" vertical="top"/>
    </xf>
    <xf numFmtId="0" fontId="43" fillId="34" borderId="11" xfId="44" applyFont="1" applyFill="1" applyBorder="1" applyAlignment="1">
      <alignment horizontal="center" vertical="center"/>
    </xf>
    <xf numFmtId="0" fontId="43" fillId="34" borderId="20" xfId="44" applyFont="1" applyFill="1" applyBorder="1" applyAlignment="1">
      <alignment horizontal="center" vertical="center"/>
    </xf>
    <xf numFmtId="0" fontId="44" fillId="33" borderId="12" xfId="44" applyFont="1" applyFill="1" applyBorder="1" applyAlignment="1">
      <alignment horizontal="center" vertical="top" wrapText="1"/>
    </xf>
    <xf numFmtId="0" fontId="45" fillId="33" borderId="12" xfId="44" applyFont="1" applyFill="1" applyBorder="1" applyAlignment="1">
      <alignment horizontal="center" vertical="top" wrapText="1"/>
    </xf>
    <xf numFmtId="0" fontId="46" fillId="34" borderId="0" xfId="44" applyFont="1" applyFill="1" applyAlignment="1">
      <alignment horizontal="center" vertical="top" wrapText="1"/>
    </xf>
    <xf numFmtId="0" fontId="47" fillId="34" borderId="12" xfId="0" applyFont="1" applyFill="1" applyBorder="1" applyAlignment="1">
      <alignment horizontal="center" vertical="center"/>
    </xf>
    <xf numFmtId="0" fontId="47" fillId="34" borderId="12" xfId="0" applyFont="1" applyFill="1" applyBorder="1" applyAlignment="1">
      <alignment vertical="center"/>
    </xf>
    <xf numFmtId="0" fontId="48" fillId="34" borderId="12" xfId="0" applyFont="1" applyFill="1" applyBorder="1" applyAlignment="1">
      <alignment vertical="center"/>
    </xf>
    <xf numFmtId="0" fontId="46" fillId="34" borderId="12" xfId="44" applyFont="1" applyFill="1" applyBorder="1" applyAlignment="1">
      <alignment horizontal="center" vertical="center" wrapText="1"/>
    </xf>
    <xf numFmtId="0" fontId="46" fillId="34" borderId="0" xfId="44" applyFont="1" applyFill="1" applyAlignment="1">
      <alignment horizontal="center" vertical="center" wrapText="1"/>
    </xf>
    <xf numFmtId="0" fontId="51" fillId="34" borderId="0" xfId="44" applyFont="1" applyFill="1"/>
    <xf numFmtId="0" fontId="24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33" fillId="33" borderId="10" xfId="0" applyFont="1" applyFill="1" applyBorder="1" applyAlignment="1">
      <alignment horizontal="center" vertical="top" wrapText="1"/>
    </xf>
    <xf numFmtId="1" fontId="33" fillId="33" borderId="10" xfId="0" applyNumberFormat="1" applyFont="1" applyFill="1" applyBorder="1" applyAlignment="1">
      <alignment horizontal="center" vertical="top" wrapText="1"/>
    </xf>
    <xf numFmtId="0" fontId="33" fillId="33" borderId="12" xfId="0" applyFont="1" applyFill="1" applyBorder="1" applyAlignment="1">
      <alignment horizontal="center" vertical="top" wrapText="1"/>
    </xf>
    <xf numFmtId="0" fontId="23" fillId="0" borderId="0" xfId="0" applyFont="1" applyBorder="1" applyAlignment="1">
      <alignment vertical="top"/>
    </xf>
    <xf numFmtId="0" fontId="26" fillId="0" borderId="12" xfId="0" applyFont="1" applyFill="1" applyBorder="1" applyAlignment="1">
      <alignment horizontal="center" vertical="top"/>
    </xf>
    <xf numFmtId="1" fontId="26" fillId="0" borderId="12" xfId="0" applyNumberFormat="1" applyFont="1" applyFill="1" applyBorder="1" applyAlignment="1">
      <alignment horizontal="center" vertical="top"/>
    </xf>
    <xf numFmtId="0" fontId="26" fillId="0" borderId="12" xfId="0" applyFont="1" applyFill="1" applyBorder="1" applyAlignment="1">
      <alignment vertical="top"/>
    </xf>
    <xf numFmtId="0" fontId="52" fillId="0" borderId="12" xfId="0" applyFont="1" applyFill="1" applyBorder="1" applyAlignment="1">
      <alignment horizontal="left" vertical="top"/>
    </xf>
    <xf numFmtId="0" fontId="26" fillId="35" borderId="12" xfId="0" applyFont="1" applyFill="1" applyBorder="1" applyAlignment="1">
      <alignment horizontal="center" vertical="top"/>
    </xf>
    <xf numFmtId="1" fontId="26" fillId="35" borderId="12" xfId="0" applyNumberFormat="1" applyFont="1" applyFill="1" applyBorder="1" applyAlignment="1">
      <alignment horizontal="center" vertical="top"/>
    </xf>
    <xf numFmtId="0" fontId="26" fillId="35" borderId="12" xfId="0" applyFont="1" applyFill="1" applyBorder="1" applyAlignment="1">
      <alignment vertical="top"/>
    </xf>
    <xf numFmtId="0" fontId="52" fillId="35" borderId="12" xfId="0" applyFont="1" applyFill="1" applyBorder="1" applyAlignment="1">
      <alignment horizontal="left" vertical="top"/>
    </xf>
    <xf numFmtId="0" fontId="39" fillId="35" borderId="12" xfId="0" applyFont="1" applyFill="1" applyBorder="1" applyAlignment="1">
      <alignment horizontal="left" vertical="top"/>
    </xf>
    <xf numFmtId="0" fontId="16" fillId="33" borderId="12" xfId="44" applyFont="1" applyFill="1" applyBorder="1" applyAlignment="1"/>
    <xf numFmtId="0" fontId="35" fillId="34" borderId="12" xfId="44" applyFont="1" applyFill="1" applyBorder="1" applyAlignment="1">
      <alignment horizontal="left" vertical="top"/>
    </xf>
    <xf numFmtId="0" fontId="27" fillId="0" borderId="12" xfId="44" applyFont="1" applyFill="1" applyBorder="1"/>
    <xf numFmtId="164" fontId="35" fillId="34" borderId="12" xfId="44" applyNumberFormat="1" applyFont="1" applyFill="1" applyBorder="1"/>
    <xf numFmtId="164" fontId="1" fillId="34" borderId="0" xfId="44" applyNumberFormat="1" applyFill="1"/>
    <xf numFmtId="0" fontId="27" fillId="36" borderId="10" xfId="44" applyFont="1" applyFill="1" applyBorder="1" applyAlignment="1">
      <alignment horizontal="left" vertical="top"/>
    </xf>
    <xf numFmtId="0" fontId="27" fillId="36" borderId="10" xfId="44" applyFont="1" applyFill="1" applyBorder="1"/>
    <xf numFmtId="164" fontId="27" fillId="36" borderId="10" xfId="44" applyNumberFormat="1" applyFont="1" applyFill="1" applyBorder="1"/>
    <xf numFmtId="0" fontId="27" fillId="37" borderId="12" xfId="44" applyFont="1" applyFill="1" applyBorder="1" applyAlignment="1">
      <alignment horizontal="left" vertical="top"/>
    </xf>
    <xf numFmtId="0" fontId="27" fillId="37" borderId="12" xfId="44" applyFont="1" applyFill="1" applyBorder="1"/>
    <xf numFmtId="164" fontId="27" fillId="37" borderId="12" xfId="44" applyNumberFormat="1" applyFont="1" applyFill="1" applyBorder="1"/>
    <xf numFmtId="0" fontId="35" fillId="36" borderId="12" xfId="44" applyFont="1" applyFill="1" applyBorder="1" applyAlignment="1">
      <alignment vertical="top" wrapText="1"/>
    </xf>
    <xf numFmtId="0" fontId="27" fillId="36" borderId="12" xfId="44" applyFont="1" applyFill="1" applyBorder="1"/>
    <xf numFmtId="164" fontId="35" fillId="36" borderId="12" xfId="44" applyNumberFormat="1" applyFont="1" applyFill="1" applyBorder="1"/>
    <xf numFmtId="0" fontId="35" fillId="34" borderId="16" xfId="44" applyFont="1" applyFill="1" applyBorder="1" applyAlignment="1">
      <alignment vertical="top" wrapText="1"/>
    </xf>
    <xf numFmtId="0" fontId="35" fillId="34" borderId="12" xfId="44" applyFont="1" applyFill="1" applyBorder="1" applyAlignment="1">
      <alignment vertical="top" wrapText="1"/>
    </xf>
    <xf numFmtId="0" fontId="35" fillId="36" borderId="10" xfId="42" applyFont="1" applyFill="1" applyBorder="1" applyAlignment="1">
      <alignment horizontal="left" vertical="top" wrapText="1"/>
    </xf>
    <xf numFmtId="0" fontId="27" fillId="36" borderId="12" xfId="42" applyFont="1" applyFill="1" applyBorder="1"/>
    <xf numFmtId="164" fontId="27" fillId="36" borderId="12" xfId="42" applyNumberFormat="1" applyFont="1" applyFill="1" applyBorder="1"/>
    <xf numFmtId="0" fontId="35" fillId="37" borderId="12" xfId="42" applyFont="1" applyFill="1" applyBorder="1" applyAlignment="1">
      <alignment horizontal="left" vertical="top" wrapText="1"/>
    </xf>
    <xf numFmtId="0" fontId="27" fillId="37" borderId="12" xfId="42" applyFont="1" applyFill="1" applyBorder="1"/>
    <xf numFmtId="164" fontId="27" fillId="37" borderId="12" xfId="42" applyNumberFormat="1" applyFont="1" applyFill="1" applyBorder="1"/>
    <xf numFmtId="0" fontId="1" fillId="34" borderId="16" xfId="44" applyFont="1" applyFill="1" applyBorder="1"/>
    <xf numFmtId="164" fontId="1" fillId="34" borderId="17" xfId="44" applyNumberFormat="1" applyFont="1" applyFill="1" applyBorder="1"/>
    <xf numFmtId="0" fontId="31" fillId="36" borderId="12" xfId="44" applyFont="1" applyFill="1" applyBorder="1"/>
    <xf numFmtId="164" fontId="31" fillId="36" borderId="12" xfId="44" applyNumberFormat="1" applyFont="1" applyFill="1" applyBorder="1"/>
    <xf numFmtId="0" fontId="31" fillId="37" borderId="12" xfId="44" applyFont="1" applyFill="1" applyBorder="1"/>
    <xf numFmtId="164" fontId="31" fillId="37" borderId="12" xfId="44" applyNumberFormat="1" applyFont="1" applyFill="1" applyBorder="1"/>
    <xf numFmtId="0" fontId="31" fillId="38" borderId="12" xfId="44" applyFont="1" applyFill="1" applyBorder="1"/>
    <xf numFmtId="164" fontId="31" fillId="38" borderId="12" xfId="44" applyNumberFormat="1" applyFont="1" applyFill="1" applyBorder="1"/>
    <xf numFmtId="0" fontId="53" fillId="34" borderId="0" xfId="44" applyFont="1" applyFill="1"/>
    <xf numFmtId="0" fontId="0" fillId="34" borderId="0" xfId="44" applyFont="1" applyFill="1" applyProtection="1">
      <protection locked="0"/>
    </xf>
    <xf numFmtId="14" fontId="53" fillId="34" borderId="0" xfId="42" applyNumberFormat="1" applyFont="1" applyFill="1"/>
    <xf numFmtId="0" fontId="1" fillId="0" borderId="0" xfId="44" applyFill="1"/>
    <xf numFmtId="0" fontId="1" fillId="34" borderId="0" xfId="44" applyFill="1" applyProtection="1">
      <protection locked="0"/>
    </xf>
    <xf numFmtId="0" fontId="24" fillId="34" borderId="0" xfId="0" applyFont="1" applyFill="1" applyBorder="1" applyAlignment="1">
      <alignment vertical="top"/>
    </xf>
    <xf numFmtId="0" fontId="20" fillId="39" borderId="13" xfId="0" applyFont="1" applyFill="1" applyBorder="1" applyAlignment="1">
      <alignment horizontal="center" vertical="top" wrapText="1"/>
    </xf>
    <xf numFmtId="0" fontId="18" fillId="0" borderId="12" xfId="0" applyFont="1" applyBorder="1" applyAlignment="1">
      <alignment vertical="top"/>
    </xf>
    <xf numFmtId="0" fontId="18" fillId="0" borderId="12" xfId="0" applyFont="1" applyBorder="1" applyAlignment="1">
      <alignment horizontal="center" vertical="top"/>
    </xf>
    <xf numFmtId="0" fontId="18" fillId="37" borderId="12" xfId="0" applyFont="1" applyFill="1" applyBorder="1" applyAlignment="1">
      <alignment vertical="top" wrapText="1"/>
    </xf>
    <xf numFmtId="0" fontId="18" fillId="36" borderId="12" xfId="0" applyFont="1" applyFill="1" applyBorder="1" applyAlignment="1">
      <alignment vertical="top" wrapText="1"/>
    </xf>
    <xf numFmtId="166" fontId="18" fillId="0" borderId="12" xfId="0" applyNumberFormat="1" applyFont="1" applyBorder="1" applyAlignment="1">
      <alignment vertical="top"/>
    </xf>
    <xf numFmtId="166" fontId="18" fillId="36" borderId="12" xfId="0" applyNumberFormat="1" applyFont="1" applyFill="1" applyBorder="1" applyAlignment="1">
      <alignment vertical="top"/>
    </xf>
    <xf numFmtId="0" fontId="18" fillId="37" borderId="12" xfId="0" applyFont="1" applyFill="1" applyBorder="1" applyAlignment="1">
      <alignment vertical="top"/>
    </xf>
    <xf numFmtId="166" fontId="41" fillId="36" borderId="12" xfId="0" applyNumberFormat="1" applyFont="1" applyFill="1" applyBorder="1" applyAlignment="1">
      <alignment vertical="top"/>
    </xf>
    <xf numFmtId="166" fontId="41" fillId="37" borderId="12" xfId="0" applyNumberFormat="1" applyFont="1" applyFill="1" applyBorder="1" applyAlignment="1">
      <alignment vertical="top"/>
    </xf>
    <xf numFmtId="1" fontId="41" fillId="33" borderId="12" xfId="0" applyNumberFormat="1" applyFont="1" applyFill="1" applyBorder="1" applyAlignment="1">
      <alignment vertical="top"/>
    </xf>
    <xf numFmtId="0" fontId="18" fillId="33" borderId="12" xfId="0" applyFont="1" applyFill="1" applyBorder="1" applyAlignment="1">
      <alignment vertical="top"/>
    </xf>
    <xf numFmtId="1" fontId="18" fillId="0" borderId="12" xfId="0" applyNumberFormat="1" applyFont="1" applyBorder="1" applyAlignment="1">
      <alignment horizontal="center" vertical="top"/>
    </xf>
    <xf numFmtId="0" fontId="19" fillId="0" borderId="12" xfId="0" applyFont="1" applyBorder="1" applyAlignment="1">
      <alignment horizontal="left" vertical="top"/>
    </xf>
    <xf numFmtId="166" fontId="41" fillId="39" borderId="12" xfId="0" applyNumberFormat="1" applyFont="1" applyFill="1" applyBorder="1" applyAlignment="1">
      <alignment vertical="top"/>
    </xf>
    <xf numFmtId="166" fontId="46" fillId="36" borderId="12" xfId="44" applyNumberFormat="1" applyFont="1" applyFill="1" applyBorder="1" applyAlignment="1">
      <alignment horizontal="right" vertical="center" wrapText="1"/>
    </xf>
    <xf numFmtId="165" fontId="35" fillId="39" borderId="10" xfId="44" applyNumberFormat="1" applyFont="1" applyFill="1" applyBorder="1" applyAlignment="1">
      <alignment horizontal="center" wrapText="1"/>
    </xf>
    <xf numFmtId="0" fontId="36" fillId="36" borderId="10" xfId="44" applyFont="1" applyFill="1" applyBorder="1" applyAlignment="1">
      <alignment horizontal="center" wrapText="1"/>
    </xf>
    <xf numFmtId="164" fontId="31" fillId="36" borderId="19" xfId="44" applyNumberFormat="1" applyFont="1" applyFill="1" applyBorder="1" applyAlignment="1">
      <alignment horizontal="center"/>
    </xf>
    <xf numFmtId="0" fontId="45" fillId="36" borderId="12" xfId="44" applyFont="1" applyFill="1" applyBorder="1" applyAlignment="1">
      <alignment horizontal="center" vertical="top" wrapText="1"/>
    </xf>
    <xf numFmtId="164" fontId="50" fillId="36" borderId="19" xfId="44" applyNumberFormat="1" applyFont="1" applyFill="1" applyBorder="1" applyAlignment="1">
      <alignment horizontal="center"/>
    </xf>
    <xf numFmtId="0" fontId="34" fillId="36" borderId="12" xfId="44" applyFont="1" applyFill="1" applyBorder="1"/>
    <xf numFmtId="165" fontId="44" fillId="39" borderId="12" xfId="44" applyNumberFormat="1" applyFont="1" applyFill="1" applyBorder="1" applyAlignment="1">
      <alignment horizontal="center" vertical="top" wrapText="1"/>
    </xf>
    <xf numFmtId="0" fontId="33" fillId="39" borderId="10" xfId="0" applyFont="1" applyFill="1" applyBorder="1" applyAlignment="1">
      <alignment horizontal="center" vertical="top" wrapText="1"/>
    </xf>
    <xf numFmtId="0" fontId="33" fillId="33" borderId="10" xfId="0" applyFont="1" applyFill="1" applyBorder="1" applyAlignment="1">
      <alignment horizontal="center" vertical="top"/>
    </xf>
    <xf numFmtId="0" fontId="34" fillId="37" borderId="12" xfId="44" applyFont="1" applyFill="1" applyBorder="1" applyAlignment="1">
      <alignment horizontal="center"/>
    </xf>
    <xf numFmtId="0" fontId="18" fillId="36" borderId="12" xfId="0" applyFont="1" applyFill="1" applyBorder="1" applyAlignment="1">
      <alignment vertical="top"/>
    </xf>
    <xf numFmtId="166" fontId="18" fillId="35" borderId="12" xfId="0" applyNumberFormat="1" applyFont="1" applyFill="1" applyBorder="1" applyAlignment="1">
      <alignment vertical="top"/>
    </xf>
    <xf numFmtId="0" fontId="35" fillId="33" borderId="12" xfId="44" applyFont="1" applyFill="1" applyBorder="1" applyAlignment="1">
      <alignment horizontal="center" wrapText="1"/>
    </xf>
    <xf numFmtId="165" fontId="35" fillId="39" borderId="12" xfId="44" applyNumberFormat="1" applyFont="1" applyFill="1" applyBorder="1" applyAlignment="1">
      <alignment horizontal="center" wrapText="1"/>
    </xf>
    <xf numFmtId="0" fontId="36" fillId="33" borderId="12" xfId="44" applyFont="1" applyFill="1" applyBorder="1" applyAlignment="1">
      <alignment horizontal="center" wrapText="1"/>
    </xf>
    <xf numFmtId="0" fontId="36" fillId="37" borderId="12" xfId="44" applyFont="1" applyFill="1" applyBorder="1" applyAlignment="1">
      <alignment horizontal="center" wrapText="1"/>
    </xf>
    <xf numFmtId="165" fontId="35" fillId="33" borderId="12" xfId="44" applyNumberFormat="1" applyFont="1" applyFill="1" applyBorder="1" applyAlignment="1">
      <alignment horizontal="center" wrapText="1"/>
    </xf>
    <xf numFmtId="0" fontId="43" fillId="34" borderId="12" xfId="44" applyFont="1" applyFill="1" applyBorder="1" applyAlignment="1">
      <alignment horizontal="center" vertical="center"/>
    </xf>
    <xf numFmtId="0" fontId="43" fillId="34" borderId="12" xfId="44" applyFont="1" applyFill="1" applyBorder="1"/>
    <xf numFmtId="0" fontId="43" fillId="34" borderId="12" xfId="44" applyFont="1" applyFill="1" applyBorder="1" applyAlignment="1">
      <alignment horizontal="center"/>
    </xf>
    <xf numFmtId="164" fontId="43" fillId="37" borderId="12" xfId="44" applyNumberFormat="1" applyFont="1" applyFill="1" applyBorder="1"/>
    <xf numFmtId="164" fontId="43" fillId="34" borderId="12" xfId="44" applyNumberFormat="1" applyFont="1" applyFill="1" applyBorder="1" applyAlignment="1">
      <alignment horizontal="right"/>
    </xf>
    <xf numFmtId="164" fontId="43" fillId="34" borderId="12" xfId="44" applyNumberFormat="1" applyFont="1" applyFill="1" applyBorder="1"/>
    <xf numFmtId="0" fontId="34" fillId="34" borderId="12" xfId="44" applyFont="1" applyFill="1" applyBorder="1"/>
    <xf numFmtId="0" fontId="1" fillId="33" borderId="12" xfId="44" applyFont="1" applyFill="1" applyBorder="1" applyAlignment="1">
      <alignment horizontal="center"/>
    </xf>
    <xf numFmtId="164" fontId="31" fillId="37" borderId="12" xfId="44" applyNumberFormat="1" applyFont="1" applyFill="1" applyBorder="1" applyAlignment="1">
      <alignment horizontal="center"/>
    </xf>
    <xf numFmtId="165" fontId="27" fillId="34" borderId="12" xfId="44" applyNumberFormat="1" applyFont="1" applyFill="1" applyBorder="1"/>
    <xf numFmtId="0" fontId="54" fillId="37" borderId="12" xfId="0" applyFont="1" applyFill="1" applyBorder="1" applyAlignment="1">
      <alignment vertical="top"/>
    </xf>
    <xf numFmtId="0" fontId="18" fillId="39" borderId="12" xfId="0" applyFont="1" applyFill="1" applyBorder="1" applyAlignment="1">
      <alignment vertical="top"/>
    </xf>
    <xf numFmtId="0" fontId="1" fillId="34" borderId="0" xfId="44" applyFill="1" applyAlignment="1">
      <alignment wrapText="1"/>
    </xf>
    <xf numFmtId="0" fontId="18" fillId="0" borderId="0" xfId="0" applyFont="1" applyBorder="1" applyAlignment="1">
      <alignment horizontal="center" vertical="top"/>
    </xf>
    <xf numFmtId="0" fontId="49" fillId="33" borderId="24" xfId="44" applyFont="1" applyFill="1" applyBorder="1" applyAlignment="1">
      <alignment horizontal="left"/>
    </xf>
    <xf numFmtId="0" fontId="49" fillId="33" borderId="25" xfId="44" applyFont="1" applyFill="1" applyBorder="1" applyAlignment="1">
      <alignment horizontal="left"/>
    </xf>
    <xf numFmtId="0" fontId="43" fillId="34" borderId="27" xfId="44" applyFont="1" applyFill="1" applyBorder="1"/>
    <xf numFmtId="164" fontId="43" fillId="36" borderId="12" xfId="44" applyNumberFormat="1" applyFont="1" applyFill="1" applyBorder="1"/>
    <xf numFmtId="0" fontId="18" fillId="34" borderId="12" xfId="0" applyFont="1" applyFill="1" applyBorder="1" applyAlignment="1">
      <alignment vertical="top"/>
    </xf>
    <xf numFmtId="0" fontId="34" fillId="33" borderId="12" xfId="44" applyFont="1" applyFill="1" applyBorder="1" applyAlignment="1">
      <alignment horizontal="center"/>
    </xf>
    <xf numFmtId="0" fontId="28" fillId="33" borderId="13" xfId="44" applyFont="1" applyFill="1" applyBorder="1" applyAlignment="1">
      <alignment horizontal="center" vertical="center"/>
    </xf>
    <xf numFmtId="0" fontId="28" fillId="33" borderId="14" xfId="44" applyFont="1" applyFill="1" applyBorder="1" applyAlignment="1">
      <alignment horizontal="center" vertical="center"/>
    </xf>
    <xf numFmtId="0" fontId="28" fillId="33" borderId="15" xfId="44" applyFont="1" applyFill="1" applyBorder="1" applyAlignment="1">
      <alignment horizontal="center" vertical="center"/>
    </xf>
    <xf numFmtId="0" fontId="28" fillId="33" borderId="16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17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/>
    </xf>
    <xf numFmtId="0" fontId="16" fillId="36" borderId="18" xfId="44" applyFont="1" applyFill="1" applyBorder="1" applyAlignment="1">
      <alignment horizontal="left" vertical="top"/>
    </xf>
    <xf numFmtId="0" fontId="16" fillId="36" borderId="19" xfId="44" applyFont="1" applyFill="1" applyBorder="1" applyAlignment="1">
      <alignment horizontal="left" vertical="top"/>
    </xf>
    <xf numFmtId="0" fontId="16" fillId="37" borderId="10" xfId="44" applyFont="1" applyFill="1" applyBorder="1" applyAlignment="1">
      <alignment horizontal="left" vertical="top"/>
    </xf>
    <xf numFmtId="0" fontId="16" fillId="37" borderId="18" xfId="44" applyFont="1" applyFill="1" applyBorder="1" applyAlignment="1">
      <alignment horizontal="left" vertical="top"/>
    </xf>
    <xf numFmtId="0" fontId="16" fillId="37" borderId="19" xfId="44" applyFont="1" applyFill="1" applyBorder="1" applyAlignment="1">
      <alignment horizontal="left" vertical="top"/>
    </xf>
    <xf numFmtId="0" fontId="16" fillId="38" borderId="10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16" fillId="38" borderId="19" xfId="44" applyFont="1" applyFill="1" applyBorder="1" applyAlignment="1">
      <alignment horizontal="left" vertical="top"/>
    </xf>
    <xf numFmtId="0" fontId="20" fillId="34" borderId="0" xfId="0" applyFont="1" applyFill="1" applyAlignment="1">
      <alignment horizontal="center" vertical="top" wrapText="1"/>
    </xf>
    <xf numFmtId="44" fontId="24" fillId="35" borderId="12" xfId="46" applyFont="1" applyFill="1" applyBorder="1" applyAlignment="1">
      <alignment vertical="top"/>
    </xf>
    <xf numFmtId="0" fontId="18" fillId="0" borderId="12" xfId="0" applyFont="1" applyBorder="1" applyAlignment="1">
      <alignment horizontal="center" vertical="top"/>
    </xf>
    <xf numFmtId="0" fontId="40" fillId="0" borderId="14" xfId="0" applyFont="1" applyBorder="1" applyAlignment="1">
      <alignment vertical="top" wrapText="1"/>
    </xf>
    <xf numFmtId="0" fontId="40" fillId="0" borderId="0" xfId="0" applyFont="1" applyBorder="1" applyAlignment="1">
      <alignment vertical="top" wrapText="1"/>
    </xf>
    <xf numFmtId="0" fontId="40" fillId="0" borderId="22" xfId="0" applyFont="1" applyBorder="1" applyAlignment="1">
      <alignment vertical="top" wrapText="1"/>
    </xf>
    <xf numFmtId="0" fontId="42" fillId="34" borderId="0" xfId="0" applyFont="1" applyFill="1" applyAlignment="1">
      <alignment horizontal="left" vertical="top"/>
    </xf>
    <xf numFmtId="0" fontId="42" fillId="34" borderId="0" xfId="0" applyFont="1" applyFill="1" applyBorder="1" applyAlignment="1">
      <alignment vertical="top"/>
    </xf>
    <xf numFmtId="0" fontId="41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2" xfId="0" applyFont="1" applyBorder="1" applyAlignment="1">
      <alignment vertical="top"/>
    </xf>
    <xf numFmtId="1" fontId="41" fillId="35" borderId="24" xfId="0" applyNumberFormat="1" applyFont="1" applyFill="1" applyBorder="1" applyAlignment="1">
      <alignment horizontal="center" vertical="top"/>
    </xf>
    <xf numFmtId="1" fontId="41" fillId="35" borderId="25" xfId="0" applyNumberFormat="1" applyFont="1" applyFill="1" applyBorder="1" applyAlignment="1">
      <alignment horizontal="center" vertical="top"/>
    </xf>
    <xf numFmtId="1" fontId="41" fillId="35" borderId="26" xfId="0" applyNumberFormat="1" applyFont="1" applyFill="1" applyBorder="1" applyAlignment="1">
      <alignment horizontal="center" vertical="top"/>
    </xf>
    <xf numFmtId="0" fontId="18" fillId="0" borderId="24" xfId="0" applyFont="1" applyBorder="1" applyAlignment="1">
      <alignment horizontal="center" vertical="top"/>
    </xf>
    <xf numFmtId="0" fontId="18" fillId="0" borderId="25" xfId="0" applyFont="1" applyBorder="1" applyAlignment="1">
      <alignment horizontal="center" vertical="top"/>
    </xf>
    <xf numFmtId="0" fontId="18" fillId="0" borderId="26" xfId="0" applyFont="1" applyBorder="1" applyAlignment="1">
      <alignment horizontal="center" vertical="top"/>
    </xf>
    <xf numFmtId="1" fontId="41" fillId="33" borderId="24" xfId="0" applyNumberFormat="1" applyFont="1" applyFill="1" applyBorder="1" applyAlignment="1">
      <alignment horizontal="center" vertical="top"/>
    </xf>
    <xf numFmtId="1" fontId="41" fillId="33" borderId="25" xfId="0" applyNumberFormat="1" applyFont="1" applyFill="1" applyBorder="1" applyAlignment="1">
      <alignment horizontal="center" vertical="top"/>
    </xf>
    <xf numFmtId="1" fontId="41" fillId="33" borderId="26" xfId="0" applyNumberFormat="1" applyFont="1" applyFill="1" applyBorder="1" applyAlignment="1">
      <alignment horizontal="center" vertical="top"/>
    </xf>
    <xf numFmtId="49" fontId="38" fillId="34" borderId="13" xfId="44" applyNumberFormat="1" applyFont="1" applyFill="1" applyBorder="1" applyAlignment="1">
      <alignment horizontal="left" vertical="top" wrapText="1"/>
    </xf>
    <xf numFmtId="49" fontId="38" fillId="34" borderId="14" xfId="44" applyNumberFormat="1" applyFont="1" applyFill="1" applyBorder="1" applyAlignment="1">
      <alignment horizontal="left" vertical="top" wrapText="1"/>
    </xf>
    <xf numFmtId="49" fontId="38" fillId="34" borderId="15" xfId="44" applyNumberFormat="1" applyFont="1" applyFill="1" applyBorder="1" applyAlignment="1">
      <alignment horizontal="left" vertical="top" wrapText="1"/>
    </xf>
    <xf numFmtId="49" fontId="38" fillId="34" borderId="16" xfId="44" applyNumberFormat="1" applyFont="1" applyFill="1" applyBorder="1" applyAlignment="1">
      <alignment horizontal="left" vertical="top" wrapText="1"/>
    </xf>
    <xf numFmtId="49" fontId="38" fillId="34" borderId="0" xfId="44" applyNumberFormat="1" applyFont="1" applyFill="1" applyBorder="1" applyAlignment="1">
      <alignment horizontal="left" vertical="top" wrapText="1"/>
    </xf>
    <xf numFmtId="49" fontId="38" fillId="34" borderId="17" xfId="44" applyNumberFormat="1" applyFont="1" applyFill="1" applyBorder="1" applyAlignment="1">
      <alignment horizontal="left" vertical="top" wrapText="1"/>
    </xf>
    <xf numFmtId="164" fontId="16" fillId="36" borderId="12" xfId="44" applyNumberFormat="1" applyFont="1" applyFill="1" applyBorder="1" applyAlignment="1">
      <alignment horizontal="center"/>
    </xf>
    <xf numFmtId="0" fontId="16" fillId="36" borderId="12" xfId="44" applyFont="1" applyFill="1" applyBorder="1" applyAlignment="1">
      <alignment horizontal="center"/>
    </xf>
    <xf numFmtId="0" fontId="34" fillId="36" borderId="12" xfId="44" applyFont="1" applyFill="1" applyBorder="1" applyAlignment="1">
      <alignment horizontal="center"/>
    </xf>
    <xf numFmtId="49" fontId="38" fillId="34" borderId="12" xfId="44" applyNumberFormat="1" applyFont="1" applyFill="1" applyBorder="1" applyAlignment="1">
      <alignment horizontal="left" vertical="top" wrapText="1"/>
    </xf>
    <xf numFmtId="0" fontId="24" fillId="34" borderId="0" xfId="0" applyFont="1" applyFill="1" applyAlignment="1">
      <alignment horizontal="center" vertical="top" wrapText="1"/>
    </xf>
    <xf numFmtId="166" fontId="20" fillId="0" borderId="12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horizontal="center" vertical="top"/>
    </xf>
    <xf numFmtId="1" fontId="41" fillId="35" borderId="12" xfId="0" applyNumberFormat="1" applyFont="1" applyFill="1" applyBorder="1" applyAlignment="1">
      <alignment horizontal="center" vertical="top"/>
    </xf>
    <xf numFmtId="1" fontId="26" fillId="35" borderId="10" xfId="0" applyNumberFormat="1" applyFont="1" applyFill="1" applyBorder="1" applyAlignment="1">
      <alignment horizontal="center" vertical="top"/>
    </xf>
    <xf numFmtId="1" fontId="26" fillId="35" borderId="19" xfId="0" applyNumberFormat="1" applyFont="1" applyFill="1" applyBorder="1" applyAlignment="1">
      <alignment horizontal="center" vertical="top"/>
    </xf>
    <xf numFmtId="1" fontId="26" fillId="35" borderId="18" xfId="0" applyNumberFormat="1" applyFont="1" applyFill="1" applyBorder="1" applyAlignment="1">
      <alignment horizontal="center" vertical="top"/>
    </xf>
    <xf numFmtId="0" fontId="40" fillId="0" borderId="15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166" fontId="26" fillId="39" borderId="12" xfId="0" applyNumberFormat="1" applyFont="1" applyFill="1" applyBorder="1" applyAlignment="1" applyProtection="1">
      <alignment horizontal="left" vertical="top"/>
      <protection locked="0"/>
    </xf>
    <xf numFmtId="44" fontId="43" fillId="39" borderId="12" xfId="46" applyFont="1" applyFill="1" applyBorder="1" applyProtection="1">
      <protection locked="0"/>
    </xf>
    <xf numFmtId="164" fontId="43" fillId="39" borderId="12" xfId="44" applyNumberFormat="1" applyFont="1" applyFill="1" applyBorder="1" applyProtection="1">
      <protection locked="0"/>
    </xf>
    <xf numFmtId="164" fontId="43" fillId="39" borderId="12" xfId="44" applyNumberFormat="1" applyFont="1" applyFill="1" applyBorder="1" applyAlignment="1" applyProtection="1">
      <alignment horizontal="right"/>
      <protection locked="0"/>
    </xf>
    <xf numFmtId="44" fontId="47" fillId="39" borderId="12" xfId="46" applyFont="1" applyFill="1" applyBorder="1" applyAlignment="1" applyProtection="1">
      <alignment horizontal="right" vertical="center" wrapText="1"/>
      <protection locked="0"/>
    </xf>
    <xf numFmtId="44" fontId="39" fillId="39" borderId="24" xfId="46" applyFont="1" applyFill="1" applyBorder="1" applyAlignment="1" applyProtection="1">
      <alignment horizontal="left" vertical="top"/>
      <protection locked="0"/>
    </xf>
    <xf numFmtId="0" fontId="1" fillId="0" borderId="0" xfId="44" applyFill="1" applyProtection="1">
      <protection locked="0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40"/>
  <sheetViews>
    <sheetView tabSelected="1" view="pageBreakPreview" zoomScaleNormal="80" zoomScaleSheetLayoutView="100" workbookViewId="0">
      <selection activeCell="B40" sqref="B40"/>
    </sheetView>
  </sheetViews>
  <sheetFormatPr defaultColWidth="9.140625" defaultRowHeight="15" x14ac:dyDescent="0.25"/>
  <cols>
    <col min="1" max="1" width="26.7109375" style="14" bestFit="1" customWidth="1"/>
    <col min="2" max="2" width="30" style="14" customWidth="1"/>
    <col min="3" max="3" width="20.42578125" style="14" customWidth="1"/>
    <col min="4" max="4" width="19" style="14" customWidth="1"/>
    <col min="5" max="5" width="12.28515625" style="14" bestFit="1" customWidth="1"/>
    <col min="6" max="16384" width="9.140625" style="14"/>
  </cols>
  <sheetData>
    <row r="1" spans="1:4" ht="18" customHeight="1" x14ac:dyDescent="0.25">
      <c r="A1" s="210" t="s">
        <v>112</v>
      </c>
      <c r="B1" s="210"/>
      <c r="C1" s="210"/>
    </row>
    <row r="2" spans="1:4" x14ac:dyDescent="0.25">
      <c r="A2" s="210"/>
      <c r="B2" s="210"/>
      <c r="C2" s="210"/>
    </row>
    <row r="3" spans="1:4" x14ac:dyDescent="0.25">
      <c r="A3" s="6" t="s">
        <v>33</v>
      </c>
    </row>
    <row r="4" spans="1:4" x14ac:dyDescent="0.25">
      <c r="A4" s="141" t="s">
        <v>65</v>
      </c>
    </row>
    <row r="5" spans="1:4" x14ac:dyDescent="0.25">
      <c r="A5" s="15"/>
      <c r="C5" s="187"/>
    </row>
    <row r="7" spans="1:4" ht="15" customHeight="1" x14ac:dyDescent="0.25">
      <c r="A7" s="195" t="s">
        <v>113</v>
      </c>
      <c r="B7" s="196"/>
      <c r="C7" s="197"/>
    </row>
    <row r="8" spans="1:4" ht="15" customHeight="1" x14ac:dyDescent="0.25">
      <c r="A8" s="198"/>
      <c r="B8" s="199"/>
      <c r="C8" s="200"/>
    </row>
    <row r="9" spans="1:4" ht="11.25" customHeight="1" x14ac:dyDescent="0.25">
      <c r="A9" s="16"/>
      <c r="B9" s="17"/>
      <c r="C9" s="18"/>
    </row>
    <row r="10" spans="1:4" ht="11.25" customHeight="1" x14ac:dyDescent="0.25">
      <c r="A10" s="19" t="s">
        <v>12</v>
      </c>
      <c r="B10" s="20"/>
      <c r="C10" s="21" t="s">
        <v>13</v>
      </c>
    </row>
    <row r="11" spans="1:4" ht="8.25" hidden="1" customHeight="1" x14ac:dyDescent="0.25">
      <c r="A11" s="16"/>
      <c r="B11" s="17"/>
      <c r="C11" s="18"/>
    </row>
    <row r="12" spans="1:4" x14ac:dyDescent="0.25">
      <c r="A12" s="107" t="s">
        <v>88</v>
      </c>
      <c r="B12" s="108" t="s">
        <v>89</v>
      </c>
      <c r="C12" s="109">
        <f>KR.L._262!C12+KR.L._26847!C12</f>
        <v>0</v>
      </c>
      <c r="D12" s="110"/>
    </row>
    <row r="13" spans="1:4" x14ac:dyDescent="0.25">
      <c r="A13" s="107" t="s">
        <v>90</v>
      </c>
      <c r="B13" s="108"/>
      <c r="C13" s="23"/>
    </row>
    <row r="14" spans="1:4" x14ac:dyDescent="0.25">
      <c r="A14" s="111" t="s">
        <v>91</v>
      </c>
      <c r="B14" s="112" t="s">
        <v>89</v>
      </c>
      <c r="C14" s="113">
        <f>KR.L._262!C14+KR.L._26847!C14</f>
        <v>0</v>
      </c>
    </row>
    <row r="15" spans="1:4" x14ac:dyDescent="0.25">
      <c r="A15" s="114" t="s">
        <v>92</v>
      </c>
      <c r="B15" s="115" t="s">
        <v>89</v>
      </c>
      <c r="C15" s="116">
        <f>KR.L._262!C15+KR.L._26847!C15</f>
        <v>0</v>
      </c>
    </row>
    <row r="16" spans="1:4" x14ac:dyDescent="0.25">
      <c r="A16" s="24"/>
      <c r="B16" s="25"/>
      <c r="C16" s="26"/>
    </row>
    <row r="17" spans="1:4" ht="24" x14ac:dyDescent="0.25">
      <c r="A17" s="117" t="s">
        <v>93</v>
      </c>
      <c r="B17" s="118" t="s">
        <v>89</v>
      </c>
      <c r="C17" s="119">
        <f>KR.L._262!C17+KR.L._26847!C17</f>
        <v>0</v>
      </c>
    </row>
    <row r="18" spans="1:4" x14ac:dyDescent="0.25">
      <c r="A18" s="120"/>
      <c r="B18" s="22"/>
      <c r="C18" s="26"/>
    </row>
    <row r="19" spans="1:4" ht="24" x14ac:dyDescent="0.25">
      <c r="A19" s="121" t="s">
        <v>94</v>
      </c>
      <c r="B19" s="22" t="s">
        <v>89</v>
      </c>
      <c r="C19" s="109">
        <f>KR.L._262!C19+KR.L._26847!C19</f>
        <v>0</v>
      </c>
      <c r="D19" s="110"/>
    </row>
    <row r="20" spans="1:4" x14ac:dyDescent="0.25">
      <c r="A20" s="27" t="s">
        <v>90</v>
      </c>
      <c r="B20" s="25"/>
      <c r="C20" s="26"/>
    </row>
    <row r="21" spans="1:4" ht="24" x14ac:dyDescent="0.25">
      <c r="A21" s="122" t="s">
        <v>95</v>
      </c>
      <c r="B21" s="123" t="s">
        <v>89</v>
      </c>
      <c r="C21" s="124">
        <f>KR.L._262!C21+KR.L._26847!C21</f>
        <v>0</v>
      </c>
    </row>
    <row r="22" spans="1:4" ht="24" x14ac:dyDescent="0.25">
      <c r="A22" s="125" t="s">
        <v>96</v>
      </c>
      <c r="B22" s="126" t="s">
        <v>89</v>
      </c>
      <c r="C22" s="127">
        <f>KR.L._262!C22+KR.L._26847!C22</f>
        <v>0</v>
      </c>
    </row>
    <row r="23" spans="1:4" x14ac:dyDescent="0.25">
      <c r="A23" s="27"/>
      <c r="B23" s="25"/>
      <c r="C23" s="26"/>
    </row>
    <row r="24" spans="1:4" x14ac:dyDescent="0.25">
      <c r="A24" s="128"/>
      <c r="B24" s="17"/>
      <c r="C24" s="129"/>
    </row>
    <row r="25" spans="1:4" x14ac:dyDescent="0.25">
      <c r="A25" s="201" t="s">
        <v>97</v>
      </c>
      <c r="B25" s="130" t="s">
        <v>98</v>
      </c>
      <c r="C25" s="131">
        <f>C14+C17+C21</f>
        <v>0</v>
      </c>
    </row>
    <row r="26" spans="1:4" x14ac:dyDescent="0.25">
      <c r="A26" s="202"/>
      <c r="B26" s="130" t="s">
        <v>35</v>
      </c>
      <c r="C26" s="131">
        <f>C25*0.21</f>
        <v>0</v>
      </c>
    </row>
    <row r="27" spans="1:4" x14ac:dyDescent="0.25">
      <c r="A27" s="203"/>
      <c r="B27" s="130" t="s">
        <v>14</v>
      </c>
      <c r="C27" s="131">
        <f>C25*1.21</f>
        <v>0</v>
      </c>
    </row>
    <row r="29" spans="1:4" x14ac:dyDescent="0.25">
      <c r="A29" s="204" t="s">
        <v>99</v>
      </c>
      <c r="B29" s="132" t="s">
        <v>98</v>
      </c>
      <c r="C29" s="133">
        <f>C15+C22</f>
        <v>0</v>
      </c>
    </row>
    <row r="30" spans="1:4" x14ac:dyDescent="0.25">
      <c r="A30" s="205"/>
      <c r="B30" s="132" t="s">
        <v>35</v>
      </c>
      <c r="C30" s="133">
        <f>C29*0.21</f>
        <v>0</v>
      </c>
    </row>
    <row r="31" spans="1:4" x14ac:dyDescent="0.25">
      <c r="A31" s="206"/>
      <c r="B31" s="132" t="s">
        <v>14</v>
      </c>
      <c r="C31" s="133">
        <f>C29*1.21</f>
        <v>0</v>
      </c>
    </row>
    <row r="33" spans="1:3" x14ac:dyDescent="0.25">
      <c r="A33" s="207" t="s">
        <v>39</v>
      </c>
      <c r="B33" s="134" t="s">
        <v>98</v>
      </c>
      <c r="C33" s="135">
        <f>C25+C29</f>
        <v>0</v>
      </c>
    </row>
    <row r="34" spans="1:3" x14ac:dyDescent="0.25">
      <c r="A34" s="208"/>
      <c r="B34" s="134" t="s">
        <v>35</v>
      </c>
      <c r="C34" s="135">
        <f>C33*0.21</f>
        <v>0</v>
      </c>
    </row>
    <row r="35" spans="1:3" x14ac:dyDescent="0.25">
      <c r="A35" s="209"/>
      <c r="B35" s="134" t="s">
        <v>14</v>
      </c>
      <c r="C35" s="135">
        <f>C33*1.21</f>
        <v>0</v>
      </c>
    </row>
    <row r="37" spans="1:3" x14ac:dyDescent="0.25">
      <c r="A37" s="136" t="s">
        <v>15</v>
      </c>
      <c r="B37" s="140"/>
    </row>
    <row r="38" spans="1:3" x14ac:dyDescent="0.25">
      <c r="A38" s="137"/>
      <c r="B38" s="140"/>
    </row>
    <row r="39" spans="1:3" x14ac:dyDescent="0.25">
      <c r="A39" s="138" t="s">
        <v>100</v>
      </c>
      <c r="B39" s="256"/>
    </row>
    <row r="40" spans="1:3" x14ac:dyDescent="0.25">
      <c r="A40" s="140"/>
      <c r="B40" s="140"/>
    </row>
  </sheetData>
  <sheetProtection algorithmName="SHA-512" hashValue="lqyzo3oJNgoPYJTFpSxlYBsR8+V7irR4bZ3WwEmPVktvZSEh9Prh3vToTOyGKfR3gNA0QDauBT8nOBxDPvlpdw==" saltValue="O1Y4InbQvPWaQO+OISb85w==" spinCount="100000" sheet="1" objects="1" scenarios="1" selectLockedCells="1"/>
  <mergeCells count="5">
    <mergeCell ref="A7:C8"/>
    <mergeCell ref="A25:A27"/>
    <mergeCell ref="A29:A31"/>
    <mergeCell ref="A33:A35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40"/>
  <sheetViews>
    <sheetView view="pageBreakPreview" topLeftCell="A10" zoomScaleNormal="80" zoomScaleSheetLayoutView="100" workbookViewId="0">
      <selection activeCell="A38" sqref="A38"/>
    </sheetView>
  </sheetViews>
  <sheetFormatPr defaultColWidth="9.140625" defaultRowHeight="15" x14ac:dyDescent="0.25"/>
  <cols>
    <col min="1" max="1" width="26.7109375" style="14" bestFit="1" customWidth="1"/>
    <col min="2" max="2" width="31.5703125" style="14" customWidth="1"/>
    <col min="3" max="3" width="21" style="14" customWidth="1"/>
    <col min="4" max="4" width="20" style="14" customWidth="1"/>
    <col min="5" max="5" width="12.28515625" style="14" bestFit="1" customWidth="1"/>
    <col min="6" max="16384" width="9.140625" style="14"/>
  </cols>
  <sheetData>
    <row r="1" spans="1:4" ht="18" customHeight="1" x14ac:dyDescent="0.25">
      <c r="A1" s="53" t="s">
        <v>47</v>
      </c>
    </row>
    <row r="2" spans="1:4" x14ac:dyDescent="0.25">
      <c r="A2" s="13"/>
    </row>
    <row r="3" spans="1:4" x14ac:dyDescent="0.25">
      <c r="A3" s="6" t="s">
        <v>33</v>
      </c>
    </row>
    <row r="4" spans="1:4" x14ac:dyDescent="0.25">
      <c r="A4" s="7" t="s">
        <v>65</v>
      </c>
    </row>
    <row r="5" spans="1:4" x14ac:dyDescent="0.25">
      <c r="A5" s="15"/>
    </row>
    <row r="7" spans="1:4" ht="15" customHeight="1" x14ac:dyDescent="0.25">
      <c r="A7" s="195" t="s">
        <v>11</v>
      </c>
      <c r="B7" s="196"/>
      <c r="C7" s="197"/>
    </row>
    <row r="8" spans="1:4" ht="15" customHeight="1" x14ac:dyDescent="0.25">
      <c r="A8" s="198"/>
      <c r="B8" s="199"/>
      <c r="C8" s="200"/>
    </row>
    <row r="9" spans="1:4" ht="11.25" customHeight="1" x14ac:dyDescent="0.25">
      <c r="A9" s="16"/>
      <c r="B9" s="17"/>
      <c r="C9" s="18"/>
    </row>
    <row r="10" spans="1:4" ht="11.25" customHeight="1" x14ac:dyDescent="0.25">
      <c r="A10" s="19" t="s">
        <v>12</v>
      </c>
      <c r="B10" s="20"/>
      <c r="C10" s="21" t="s">
        <v>13</v>
      </c>
    </row>
    <row r="11" spans="1:4" ht="8.25" hidden="1" customHeight="1" x14ac:dyDescent="0.25">
      <c r="A11" s="16"/>
      <c r="B11" s="17"/>
      <c r="C11" s="18"/>
    </row>
    <row r="12" spans="1:4" x14ac:dyDescent="0.25">
      <c r="A12" s="107" t="s">
        <v>88</v>
      </c>
      <c r="B12" s="108" t="s">
        <v>89</v>
      </c>
      <c r="C12" s="109">
        <f>SO2_262!P91</f>
        <v>0</v>
      </c>
      <c r="D12" s="110"/>
    </row>
    <row r="13" spans="1:4" x14ac:dyDescent="0.25">
      <c r="A13" s="107" t="s">
        <v>90</v>
      </c>
      <c r="B13" s="108"/>
      <c r="C13" s="23"/>
    </row>
    <row r="14" spans="1:4" x14ac:dyDescent="0.25">
      <c r="A14" s="111" t="s">
        <v>91</v>
      </c>
      <c r="B14" s="112" t="s">
        <v>89</v>
      </c>
      <c r="C14" s="113">
        <f>SO2_262!Q89</f>
        <v>0</v>
      </c>
    </row>
    <row r="15" spans="1:4" x14ac:dyDescent="0.25">
      <c r="A15" s="114" t="s">
        <v>92</v>
      </c>
      <c r="B15" s="22" t="s">
        <v>116</v>
      </c>
      <c r="C15" s="23">
        <f>SO2_262!P89</f>
        <v>0</v>
      </c>
    </row>
    <row r="16" spans="1:4" x14ac:dyDescent="0.25">
      <c r="A16" s="24"/>
      <c r="B16" s="25"/>
      <c r="C16" s="26"/>
    </row>
    <row r="17" spans="1:4" ht="24" x14ac:dyDescent="0.25">
      <c r="A17" s="117" t="s">
        <v>93</v>
      </c>
      <c r="B17" s="118" t="s">
        <v>89</v>
      </c>
      <c r="C17" s="119">
        <f>SO3_262!G14</f>
        <v>0</v>
      </c>
    </row>
    <row r="18" spans="1:4" x14ac:dyDescent="0.25">
      <c r="A18" s="120"/>
      <c r="B18" s="22"/>
      <c r="C18" s="26"/>
    </row>
    <row r="19" spans="1:4" ht="24" x14ac:dyDescent="0.25">
      <c r="A19" s="121" t="s">
        <v>94</v>
      </c>
      <c r="B19" s="22" t="s">
        <v>89</v>
      </c>
      <c r="C19" s="109">
        <f>C21+C22</f>
        <v>0</v>
      </c>
      <c r="D19" s="110"/>
    </row>
    <row r="20" spans="1:4" x14ac:dyDescent="0.25">
      <c r="A20" s="27" t="s">
        <v>90</v>
      </c>
      <c r="B20" s="25"/>
      <c r="C20" s="26"/>
    </row>
    <row r="21" spans="1:4" ht="24" x14ac:dyDescent="0.25">
      <c r="A21" s="122" t="s">
        <v>95</v>
      </c>
      <c r="B21" s="123" t="s">
        <v>89</v>
      </c>
      <c r="C21" s="124">
        <f>SO5_262!E17</f>
        <v>0</v>
      </c>
    </row>
    <row r="22" spans="1:4" ht="24" x14ac:dyDescent="0.25">
      <c r="A22" s="125" t="s">
        <v>96</v>
      </c>
      <c r="B22" s="126" t="s">
        <v>89</v>
      </c>
      <c r="C22" s="127">
        <f>SO6_262!E16</f>
        <v>0</v>
      </c>
    </row>
    <row r="23" spans="1:4" x14ac:dyDescent="0.25">
      <c r="A23" s="27"/>
      <c r="B23" s="25"/>
      <c r="C23" s="26"/>
    </row>
    <row r="24" spans="1:4" x14ac:dyDescent="0.25">
      <c r="A24" s="128"/>
      <c r="B24" s="17"/>
      <c r="C24" s="129"/>
    </row>
    <row r="25" spans="1:4" x14ac:dyDescent="0.25">
      <c r="A25" s="201" t="s">
        <v>97</v>
      </c>
      <c r="B25" s="130" t="s">
        <v>98</v>
      </c>
      <c r="C25" s="131">
        <f>C14+C17+C21</f>
        <v>0</v>
      </c>
    </row>
    <row r="26" spans="1:4" x14ac:dyDescent="0.25">
      <c r="A26" s="202"/>
      <c r="B26" s="130" t="s">
        <v>35</v>
      </c>
      <c r="C26" s="131">
        <f>C25*0.21</f>
        <v>0</v>
      </c>
    </row>
    <row r="27" spans="1:4" x14ac:dyDescent="0.25">
      <c r="A27" s="203"/>
      <c r="B27" s="130" t="s">
        <v>14</v>
      </c>
      <c r="C27" s="131">
        <f>C25*1.21</f>
        <v>0</v>
      </c>
    </row>
    <row r="29" spans="1:4" x14ac:dyDescent="0.25">
      <c r="A29" s="204" t="s">
        <v>99</v>
      </c>
      <c r="B29" s="132" t="s">
        <v>98</v>
      </c>
      <c r="C29" s="133">
        <f>C15+C22</f>
        <v>0</v>
      </c>
    </row>
    <row r="30" spans="1:4" x14ac:dyDescent="0.25">
      <c r="A30" s="205"/>
      <c r="B30" s="132" t="s">
        <v>35</v>
      </c>
      <c r="C30" s="133">
        <f>C29*0.21</f>
        <v>0</v>
      </c>
    </row>
    <row r="31" spans="1:4" x14ac:dyDescent="0.25">
      <c r="A31" s="206"/>
      <c r="B31" s="132" t="s">
        <v>14</v>
      </c>
      <c r="C31" s="133">
        <f>C29*1.21</f>
        <v>0</v>
      </c>
    </row>
    <row r="33" spans="1:3" x14ac:dyDescent="0.25">
      <c r="A33" s="207" t="s">
        <v>39</v>
      </c>
      <c r="B33" s="134" t="s">
        <v>98</v>
      </c>
      <c r="C33" s="135">
        <f>C25+C29</f>
        <v>0</v>
      </c>
    </row>
    <row r="34" spans="1:3" x14ac:dyDescent="0.25">
      <c r="A34" s="208"/>
      <c r="B34" s="134" t="s">
        <v>35</v>
      </c>
      <c r="C34" s="135">
        <f>C33*0.21</f>
        <v>0</v>
      </c>
    </row>
    <row r="35" spans="1:3" x14ac:dyDescent="0.25">
      <c r="A35" s="209"/>
      <c r="B35" s="134" t="s">
        <v>14</v>
      </c>
      <c r="C35" s="135">
        <f>C33*1.21</f>
        <v>0</v>
      </c>
    </row>
    <row r="37" spans="1:3" x14ac:dyDescent="0.25">
      <c r="A37" s="136" t="s">
        <v>15</v>
      </c>
    </row>
    <row r="38" spans="1:3" x14ac:dyDescent="0.25">
      <c r="A38" s="137"/>
    </row>
    <row r="39" spans="1:3" x14ac:dyDescent="0.25">
      <c r="A39" s="138" t="s">
        <v>100</v>
      </c>
      <c r="B39" s="139"/>
    </row>
    <row r="40" spans="1:3" x14ac:dyDescent="0.25">
      <c r="A40" s="140"/>
    </row>
  </sheetData>
  <sheetProtection algorithmName="SHA-512" hashValue="589xDckCZdgAQWr9ww8Ah47YnbTJF86PxNir8V+ziVp0WpxmAX3Onq2urYbNYPgtEK6H1PWsAL2xMCh11TjVZA==" saltValue="JqrIaSz2PnReKgOmjXgrkw==" spinCount="100000" sheet="1" objects="1" scenarios="1" selectLockedCells="1"/>
  <mergeCells count="4">
    <mergeCell ref="A33:A35"/>
    <mergeCell ref="A7:C8"/>
    <mergeCell ref="A25:A27"/>
    <mergeCell ref="A29:A31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92"/>
  <sheetViews>
    <sheetView view="pageBreakPreview" topLeftCell="A8" zoomScale="90" zoomScaleNormal="70" zoomScaleSheetLayoutView="90" workbookViewId="0">
      <pane xSplit="1" topLeftCell="B1" activePane="topRight" state="frozen"/>
      <selection activeCell="A10" sqref="A10"/>
      <selection pane="topRight" activeCell="O9" sqref="O9"/>
    </sheetView>
  </sheetViews>
  <sheetFormatPr defaultColWidth="9.140625" defaultRowHeight="12" x14ac:dyDescent="0.25"/>
  <cols>
    <col min="1" max="1" width="6.5703125" style="2" customWidth="1"/>
    <col min="2" max="2" width="5.5703125" style="3" customWidth="1"/>
    <col min="3" max="3" width="18.85546875" style="1" customWidth="1"/>
    <col min="4" max="4" width="23.28515625" style="52" customWidth="1"/>
    <col min="5" max="6" width="6.7109375" style="2" customWidth="1"/>
    <col min="7" max="7" width="10.85546875" style="1" customWidth="1"/>
    <col min="8" max="8" width="9.140625" style="1" customWidth="1"/>
    <col min="9" max="9" width="10.140625" style="1" customWidth="1"/>
    <col min="10" max="10" width="9.7109375" style="1" customWidth="1"/>
    <col min="11" max="11" width="7.85546875" style="1" customWidth="1"/>
    <col min="12" max="12" width="9.140625" style="1"/>
    <col min="13" max="13" width="30.5703125" style="1" customWidth="1"/>
    <col min="14" max="14" width="18.5703125" style="1" customWidth="1"/>
    <col min="15" max="15" width="22.140625" style="1" customWidth="1"/>
    <col min="16" max="16" width="19.42578125" style="1" customWidth="1"/>
    <col min="17" max="17" width="25" style="1" customWidth="1"/>
    <col min="18" max="16384" width="9.140625" style="1"/>
  </cols>
  <sheetData>
    <row r="1" spans="1:17" ht="16.5" customHeight="1" x14ac:dyDescent="0.25">
      <c r="A1" s="10"/>
      <c r="B1" s="216" t="s">
        <v>66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188"/>
      <c r="Q1" s="188"/>
    </row>
    <row r="2" spans="1:17" ht="12" customHeight="1" x14ac:dyDescent="0.25">
      <c r="A2" s="10"/>
      <c r="B2" s="4"/>
      <c r="C2" s="12"/>
      <c r="D2" s="51"/>
      <c r="E2" s="10"/>
      <c r="F2" s="10"/>
      <c r="G2" s="220"/>
      <c r="H2" s="220"/>
      <c r="I2" s="220"/>
      <c r="J2" s="220"/>
      <c r="K2" s="220"/>
      <c r="L2" s="220"/>
      <c r="M2" s="220"/>
      <c r="N2" s="220"/>
      <c r="O2" s="220"/>
      <c r="P2" s="188"/>
      <c r="Q2" s="188"/>
    </row>
    <row r="3" spans="1:17" ht="19.5" customHeight="1" x14ac:dyDescent="0.25">
      <c r="A3" s="10"/>
      <c r="B3" s="217" t="s">
        <v>33</v>
      </c>
      <c r="C3" s="217"/>
      <c r="D3" s="217"/>
      <c r="E3" s="217"/>
      <c r="F3" s="217"/>
      <c r="G3" s="220"/>
      <c r="H3" s="220"/>
      <c r="I3" s="220"/>
      <c r="J3" s="220"/>
      <c r="K3" s="220"/>
      <c r="L3" s="220"/>
      <c r="M3" s="220"/>
      <c r="N3" s="220"/>
      <c r="O3" s="220"/>
      <c r="P3" s="188"/>
      <c r="Q3" s="188"/>
    </row>
    <row r="4" spans="1:17" ht="16.5" customHeight="1" x14ac:dyDescent="0.25">
      <c r="A4" s="10"/>
      <c r="B4" s="218" t="s">
        <v>67</v>
      </c>
      <c r="C4" s="218"/>
      <c r="D4" s="218"/>
      <c r="E4" s="10"/>
      <c r="F4" s="10"/>
      <c r="G4" s="220"/>
      <c r="H4" s="220"/>
      <c r="I4" s="220"/>
      <c r="J4" s="220"/>
      <c r="K4" s="220"/>
      <c r="L4" s="220"/>
      <c r="M4" s="220"/>
      <c r="N4" s="220"/>
      <c r="O4" s="220"/>
      <c r="P4" s="188"/>
      <c r="Q4" s="188"/>
    </row>
    <row r="5" spans="1:17" ht="17.25" customHeight="1" x14ac:dyDescent="0.25">
      <c r="A5" s="10"/>
      <c r="B5" s="219" t="s">
        <v>36</v>
      </c>
      <c r="C5" s="219"/>
      <c r="D5" s="219"/>
      <c r="E5" s="10"/>
      <c r="F5" s="10"/>
      <c r="G5" s="220"/>
      <c r="H5" s="220"/>
      <c r="I5" s="220"/>
      <c r="J5" s="220"/>
      <c r="K5" s="220"/>
      <c r="L5" s="220"/>
      <c r="M5" s="220"/>
      <c r="N5" s="220"/>
      <c r="O5" s="220"/>
      <c r="P5" s="188"/>
      <c r="Q5" s="188"/>
    </row>
    <row r="6" spans="1:17" ht="21" customHeight="1" x14ac:dyDescent="0.25">
      <c r="A6" s="10"/>
      <c r="B6" s="4"/>
      <c r="D6" s="51"/>
      <c r="E6" s="10"/>
      <c r="F6" s="10"/>
      <c r="G6" s="221"/>
      <c r="H6" s="221"/>
      <c r="I6" s="221"/>
      <c r="J6" s="221"/>
      <c r="K6" s="221"/>
      <c r="L6" s="221"/>
      <c r="M6" s="221"/>
      <c r="N6" s="221"/>
      <c r="O6" s="221"/>
      <c r="P6" s="212" t="s">
        <v>115</v>
      </c>
      <c r="Q6" s="212"/>
    </row>
    <row r="7" spans="1:17" ht="36" x14ac:dyDescent="0.25">
      <c r="A7" s="8" t="s">
        <v>38</v>
      </c>
      <c r="B7" s="9" t="s">
        <v>0</v>
      </c>
      <c r="C7" s="8" t="s">
        <v>4</v>
      </c>
      <c r="D7" s="8" t="s">
        <v>5</v>
      </c>
      <c r="E7" s="8" t="s">
        <v>1</v>
      </c>
      <c r="F7" s="8" t="s">
        <v>34</v>
      </c>
      <c r="G7" s="9" t="s">
        <v>7</v>
      </c>
      <c r="H7" s="8" t="s">
        <v>3</v>
      </c>
      <c r="I7" s="8" t="s">
        <v>10</v>
      </c>
      <c r="J7" s="8" t="s">
        <v>8</v>
      </c>
      <c r="K7" s="8" t="s">
        <v>9</v>
      </c>
      <c r="L7" s="8" t="s">
        <v>2</v>
      </c>
      <c r="M7" s="62" t="s">
        <v>6</v>
      </c>
      <c r="N7" s="8" t="s">
        <v>40</v>
      </c>
      <c r="O7" s="142" t="s">
        <v>16</v>
      </c>
      <c r="P7" s="145" t="s">
        <v>101</v>
      </c>
      <c r="Q7" s="146" t="s">
        <v>102</v>
      </c>
    </row>
    <row r="8" spans="1:17" x14ac:dyDescent="0.25">
      <c r="A8" s="67">
        <v>1</v>
      </c>
      <c r="B8" s="68">
        <v>1</v>
      </c>
      <c r="C8" s="69" t="s">
        <v>48</v>
      </c>
      <c r="D8" s="70" t="s">
        <v>41</v>
      </c>
      <c r="E8" s="68">
        <v>239</v>
      </c>
      <c r="F8" s="68"/>
      <c r="G8" s="68">
        <v>76</v>
      </c>
      <c r="H8" s="68">
        <v>20</v>
      </c>
      <c r="I8" s="68">
        <v>5</v>
      </c>
      <c r="J8" s="68">
        <v>15</v>
      </c>
      <c r="K8" s="67">
        <v>300</v>
      </c>
      <c r="L8" s="67" t="s">
        <v>43</v>
      </c>
      <c r="M8" s="71" t="s">
        <v>44</v>
      </c>
      <c r="N8" s="72"/>
      <c r="O8" s="255">
        <v>0</v>
      </c>
      <c r="P8" s="193">
        <v>0</v>
      </c>
      <c r="Q8" s="148">
        <f>O8</f>
        <v>0</v>
      </c>
    </row>
    <row r="9" spans="1:17" x14ac:dyDescent="0.25">
      <c r="A9" s="67">
        <v>2</v>
      </c>
      <c r="B9" s="68">
        <v>2</v>
      </c>
      <c r="C9" s="69" t="s">
        <v>48</v>
      </c>
      <c r="D9" s="70" t="s">
        <v>41</v>
      </c>
      <c r="E9" s="68">
        <v>188</v>
      </c>
      <c r="F9" s="68"/>
      <c r="G9" s="68">
        <v>60</v>
      </c>
      <c r="H9" s="68">
        <v>20</v>
      </c>
      <c r="I9" s="68">
        <v>5</v>
      </c>
      <c r="J9" s="68">
        <v>15</v>
      </c>
      <c r="K9" s="67">
        <v>300</v>
      </c>
      <c r="L9" s="67" t="s">
        <v>43</v>
      </c>
      <c r="M9" s="71" t="s">
        <v>44</v>
      </c>
      <c r="N9" s="72"/>
      <c r="O9" s="255">
        <v>0</v>
      </c>
      <c r="P9" s="193">
        <v>0</v>
      </c>
      <c r="Q9" s="148">
        <f t="shared" ref="Q9:Q72" si="0">O9</f>
        <v>0</v>
      </c>
    </row>
    <row r="10" spans="1:17" x14ac:dyDescent="0.25">
      <c r="A10" s="67">
        <v>3</v>
      </c>
      <c r="B10" s="68">
        <v>3</v>
      </c>
      <c r="C10" s="69" t="s">
        <v>48</v>
      </c>
      <c r="D10" s="70" t="s">
        <v>41</v>
      </c>
      <c r="E10" s="68">
        <v>251</v>
      </c>
      <c r="F10" s="68"/>
      <c r="G10" s="68">
        <v>80</v>
      </c>
      <c r="H10" s="68">
        <v>20</v>
      </c>
      <c r="I10" s="68">
        <v>4</v>
      </c>
      <c r="J10" s="68">
        <v>16</v>
      </c>
      <c r="K10" s="67">
        <v>320</v>
      </c>
      <c r="L10" s="67" t="s">
        <v>43</v>
      </c>
      <c r="M10" s="71" t="s">
        <v>44</v>
      </c>
      <c r="N10" s="72"/>
      <c r="O10" s="255">
        <v>0</v>
      </c>
      <c r="P10" s="193">
        <v>0</v>
      </c>
      <c r="Q10" s="148">
        <f t="shared" si="0"/>
        <v>0</v>
      </c>
    </row>
    <row r="11" spans="1:17" x14ac:dyDescent="0.25">
      <c r="A11" s="67">
        <v>4</v>
      </c>
      <c r="B11" s="68">
        <v>4</v>
      </c>
      <c r="C11" s="69" t="s">
        <v>48</v>
      </c>
      <c r="D11" s="70" t="s">
        <v>41</v>
      </c>
      <c r="E11" s="68">
        <v>235</v>
      </c>
      <c r="F11" s="68"/>
      <c r="G11" s="68">
        <v>75</v>
      </c>
      <c r="H11" s="73">
        <v>20</v>
      </c>
      <c r="I11" s="73">
        <v>6</v>
      </c>
      <c r="J11" s="73">
        <v>15</v>
      </c>
      <c r="K11" s="67">
        <v>300</v>
      </c>
      <c r="L11" s="67" t="s">
        <v>51</v>
      </c>
      <c r="M11" s="71" t="s">
        <v>52</v>
      </c>
      <c r="N11" s="76" t="s">
        <v>53</v>
      </c>
      <c r="O11" s="255">
        <v>0</v>
      </c>
      <c r="P11" s="193">
        <v>0</v>
      </c>
      <c r="Q11" s="148">
        <f t="shared" si="0"/>
        <v>0</v>
      </c>
    </row>
    <row r="12" spans="1:17" x14ac:dyDescent="0.25">
      <c r="A12" s="58">
        <v>5</v>
      </c>
      <c r="B12" s="55">
        <v>5</v>
      </c>
      <c r="C12" s="56" t="s">
        <v>48</v>
      </c>
      <c r="D12" s="60" t="s">
        <v>41</v>
      </c>
      <c r="E12" s="55">
        <v>263</v>
      </c>
      <c r="F12" s="55"/>
      <c r="G12" s="55">
        <v>84</v>
      </c>
      <c r="H12" s="57">
        <v>20</v>
      </c>
      <c r="I12" s="57">
        <v>5</v>
      </c>
      <c r="J12" s="57">
        <v>15</v>
      </c>
      <c r="K12" s="58">
        <v>300</v>
      </c>
      <c r="L12" s="58" t="s">
        <v>54</v>
      </c>
      <c r="M12" s="59" t="s">
        <v>42</v>
      </c>
      <c r="N12" s="64"/>
      <c r="O12" s="255">
        <v>0</v>
      </c>
      <c r="P12" s="193">
        <v>0</v>
      </c>
      <c r="Q12" s="148">
        <f t="shared" si="0"/>
        <v>0</v>
      </c>
    </row>
    <row r="13" spans="1:17" x14ac:dyDescent="0.25">
      <c r="A13" s="58">
        <v>5</v>
      </c>
      <c r="B13" s="55">
        <v>5</v>
      </c>
      <c r="C13" s="56" t="s">
        <v>48</v>
      </c>
      <c r="D13" s="60" t="s">
        <v>41</v>
      </c>
      <c r="E13" s="55">
        <v>263</v>
      </c>
      <c r="F13" s="55"/>
      <c r="G13" s="55">
        <v>84</v>
      </c>
      <c r="H13" s="57">
        <v>20</v>
      </c>
      <c r="I13" s="57">
        <v>5</v>
      </c>
      <c r="J13" s="57">
        <v>15</v>
      </c>
      <c r="K13" s="58">
        <v>300</v>
      </c>
      <c r="L13" s="58" t="s">
        <v>43</v>
      </c>
      <c r="M13" s="59" t="s">
        <v>44</v>
      </c>
      <c r="N13" s="64"/>
      <c r="O13" s="255">
        <v>0</v>
      </c>
      <c r="P13" s="193">
        <v>0</v>
      </c>
      <c r="Q13" s="148">
        <f t="shared" si="0"/>
        <v>0</v>
      </c>
    </row>
    <row r="14" spans="1:17" x14ac:dyDescent="0.25">
      <c r="A14" s="67">
        <v>6</v>
      </c>
      <c r="B14" s="68">
        <v>6</v>
      </c>
      <c r="C14" s="69" t="s">
        <v>48</v>
      </c>
      <c r="D14" s="70" t="s">
        <v>41</v>
      </c>
      <c r="E14" s="68">
        <v>138</v>
      </c>
      <c r="F14" s="68"/>
      <c r="G14" s="68">
        <v>44</v>
      </c>
      <c r="H14" s="73">
        <v>20</v>
      </c>
      <c r="I14" s="73">
        <v>7</v>
      </c>
      <c r="J14" s="73">
        <v>8</v>
      </c>
      <c r="K14" s="67">
        <v>160</v>
      </c>
      <c r="L14" s="67" t="s">
        <v>43</v>
      </c>
      <c r="M14" s="71" t="s">
        <v>44</v>
      </c>
      <c r="N14" s="72"/>
      <c r="O14" s="255">
        <v>0</v>
      </c>
      <c r="P14" s="193">
        <v>0</v>
      </c>
      <c r="Q14" s="148">
        <f t="shared" si="0"/>
        <v>0</v>
      </c>
    </row>
    <row r="15" spans="1:17" x14ac:dyDescent="0.25">
      <c r="A15" s="67">
        <v>7</v>
      </c>
      <c r="B15" s="68">
        <v>7</v>
      </c>
      <c r="C15" s="69" t="s">
        <v>48</v>
      </c>
      <c r="D15" s="70" t="s">
        <v>41</v>
      </c>
      <c r="E15" s="68">
        <v>188</v>
      </c>
      <c r="F15" s="68"/>
      <c r="G15" s="68">
        <v>60</v>
      </c>
      <c r="H15" s="73">
        <v>18</v>
      </c>
      <c r="I15" s="73">
        <v>3</v>
      </c>
      <c r="J15" s="73">
        <v>16</v>
      </c>
      <c r="K15" s="67">
        <v>288</v>
      </c>
      <c r="L15" s="67" t="s">
        <v>43</v>
      </c>
      <c r="M15" s="71" t="s">
        <v>44</v>
      </c>
      <c r="N15" s="72"/>
      <c r="O15" s="255">
        <v>0</v>
      </c>
      <c r="P15" s="193">
        <v>0</v>
      </c>
      <c r="Q15" s="148">
        <f t="shared" si="0"/>
        <v>0</v>
      </c>
    </row>
    <row r="16" spans="1:17" x14ac:dyDescent="0.25">
      <c r="A16" s="58">
        <v>8</v>
      </c>
      <c r="B16" s="55">
        <v>8</v>
      </c>
      <c r="C16" s="56" t="s">
        <v>48</v>
      </c>
      <c r="D16" s="60" t="s">
        <v>41</v>
      </c>
      <c r="E16" s="55">
        <v>204</v>
      </c>
      <c r="F16" s="55"/>
      <c r="G16" s="55">
        <v>65</v>
      </c>
      <c r="H16" s="55">
        <v>21</v>
      </c>
      <c r="I16" s="55">
        <v>5</v>
      </c>
      <c r="J16" s="55">
        <v>14</v>
      </c>
      <c r="K16" s="58">
        <v>294</v>
      </c>
      <c r="L16" s="58" t="s">
        <v>55</v>
      </c>
      <c r="M16" s="59" t="s">
        <v>42</v>
      </c>
      <c r="N16" s="63"/>
      <c r="O16" s="255">
        <v>0</v>
      </c>
      <c r="P16" s="193">
        <v>0</v>
      </c>
      <c r="Q16" s="148">
        <f t="shared" si="0"/>
        <v>0</v>
      </c>
    </row>
    <row r="17" spans="1:17" x14ac:dyDescent="0.25">
      <c r="A17" s="58">
        <v>8</v>
      </c>
      <c r="B17" s="55">
        <v>8</v>
      </c>
      <c r="C17" s="56" t="s">
        <v>48</v>
      </c>
      <c r="D17" s="60" t="s">
        <v>41</v>
      </c>
      <c r="E17" s="55">
        <v>204</v>
      </c>
      <c r="F17" s="55"/>
      <c r="G17" s="55">
        <v>65</v>
      </c>
      <c r="H17" s="55">
        <v>21</v>
      </c>
      <c r="I17" s="55">
        <v>5</v>
      </c>
      <c r="J17" s="55">
        <v>14</v>
      </c>
      <c r="K17" s="58">
        <v>294</v>
      </c>
      <c r="L17" s="58" t="s">
        <v>43</v>
      </c>
      <c r="M17" s="59" t="s">
        <v>44</v>
      </c>
      <c r="N17" s="63"/>
      <c r="O17" s="255">
        <v>0</v>
      </c>
      <c r="P17" s="193">
        <v>0</v>
      </c>
      <c r="Q17" s="148">
        <f t="shared" si="0"/>
        <v>0</v>
      </c>
    </row>
    <row r="18" spans="1:17" x14ac:dyDescent="0.25">
      <c r="A18" s="58">
        <v>8</v>
      </c>
      <c r="B18" s="55">
        <v>8</v>
      </c>
      <c r="C18" s="56" t="s">
        <v>48</v>
      </c>
      <c r="D18" s="60" t="s">
        <v>41</v>
      </c>
      <c r="E18" s="55">
        <v>204</v>
      </c>
      <c r="F18" s="55"/>
      <c r="G18" s="55">
        <v>65</v>
      </c>
      <c r="H18" s="55">
        <v>21</v>
      </c>
      <c r="I18" s="55">
        <v>5</v>
      </c>
      <c r="J18" s="55">
        <v>14</v>
      </c>
      <c r="K18" s="58">
        <v>294</v>
      </c>
      <c r="L18" s="58" t="s">
        <v>45</v>
      </c>
      <c r="M18" s="59" t="s">
        <v>56</v>
      </c>
      <c r="N18" s="63" t="s">
        <v>46</v>
      </c>
      <c r="O18" s="255">
        <v>0</v>
      </c>
      <c r="P18" s="193">
        <v>0</v>
      </c>
      <c r="Q18" s="148">
        <f t="shared" si="0"/>
        <v>0</v>
      </c>
    </row>
    <row r="19" spans="1:17" x14ac:dyDescent="0.25">
      <c r="A19" s="67">
        <v>9</v>
      </c>
      <c r="B19" s="68">
        <v>10</v>
      </c>
      <c r="C19" s="69" t="s">
        <v>48</v>
      </c>
      <c r="D19" s="70" t="s">
        <v>41</v>
      </c>
      <c r="E19" s="68">
        <v>144</v>
      </c>
      <c r="F19" s="68"/>
      <c r="G19" s="68">
        <v>46</v>
      </c>
      <c r="H19" s="68">
        <v>20</v>
      </c>
      <c r="I19" s="68">
        <v>6</v>
      </c>
      <c r="J19" s="68">
        <v>12</v>
      </c>
      <c r="K19" s="67">
        <v>240</v>
      </c>
      <c r="L19" s="67" t="s">
        <v>43</v>
      </c>
      <c r="M19" s="71" t="s">
        <v>44</v>
      </c>
      <c r="N19" s="72"/>
      <c r="O19" s="255">
        <v>0</v>
      </c>
      <c r="P19" s="193">
        <v>0</v>
      </c>
      <c r="Q19" s="148">
        <f t="shared" si="0"/>
        <v>0</v>
      </c>
    </row>
    <row r="20" spans="1:17" x14ac:dyDescent="0.25">
      <c r="A20" s="67">
        <v>10</v>
      </c>
      <c r="B20" s="68">
        <v>11</v>
      </c>
      <c r="C20" s="69" t="s">
        <v>48</v>
      </c>
      <c r="D20" s="70" t="s">
        <v>41</v>
      </c>
      <c r="E20" s="68">
        <v>137</v>
      </c>
      <c r="F20" s="68"/>
      <c r="G20" s="68">
        <v>44</v>
      </c>
      <c r="H20" s="73">
        <v>19</v>
      </c>
      <c r="I20" s="73">
        <v>8</v>
      </c>
      <c r="J20" s="73">
        <v>7</v>
      </c>
      <c r="K20" s="67">
        <v>133</v>
      </c>
      <c r="L20" s="67" t="s">
        <v>43</v>
      </c>
      <c r="M20" s="71" t="s">
        <v>44</v>
      </c>
      <c r="N20" s="72"/>
      <c r="O20" s="255">
        <v>0</v>
      </c>
      <c r="P20" s="193">
        <v>0</v>
      </c>
      <c r="Q20" s="148">
        <f t="shared" si="0"/>
        <v>0</v>
      </c>
    </row>
    <row r="21" spans="1:17" x14ac:dyDescent="0.25">
      <c r="A21" s="67">
        <v>11</v>
      </c>
      <c r="B21" s="68">
        <v>14</v>
      </c>
      <c r="C21" s="69" t="s">
        <v>48</v>
      </c>
      <c r="D21" s="70" t="s">
        <v>41</v>
      </c>
      <c r="E21" s="68">
        <v>439</v>
      </c>
      <c r="F21" s="68"/>
      <c r="G21" s="77">
        <v>140</v>
      </c>
      <c r="H21" s="78">
        <v>22</v>
      </c>
      <c r="I21" s="73">
        <v>3</v>
      </c>
      <c r="J21" s="73">
        <v>18</v>
      </c>
      <c r="K21" s="67">
        <v>396</v>
      </c>
      <c r="L21" s="67" t="s">
        <v>43</v>
      </c>
      <c r="M21" s="71" t="s">
        <v>44</v>
      </c>
      <c r="N21" s="72"/>
      <c r="O21" s="255">
        <v>0</v>
      </c>
      <c r="P21" s="193">
        <v>0</v>
      </c>
      <c r="Q21" s="148">
        <f t="shared" si="0"/>
        <v>0</v>
      </c>
    </row>
    <row r="22" spans="1:17" x14ac:dyDescent="0.25">
      <c r="A22" s="67">
        <v>12</v>
      </c>
      <c r="B22" s="68">
        <v>15</v>
      </c>
      <c r="C22" s="69" t="s">
        <v>48</v>
      </c>
      <c r="D22" s="70" t="s">
        <v>41</v>
      </c>
      <c r="E22" s="68">
        <v>110</v>
      </c>
      <c r="F22" s="68"/>
      <c r="G22" s="77">
        <v>35</v>
      </c>
      <c r="H22" s="78">
        <v>8</v>
      </c>
      <c r="I22" s="73">
        <v>4</v>
      </c>
      <c r="J22" s="73">
        <v>5</v>
      </c>
      <c r="K22" s="67">
        <v>40</v>
      </c>
      <c r="L22" s="67" t="s">
        <v>51</v>
      </c>
      <c r="M22" s="75" t="s">
        <v>52</v>
      </c>
      <c r="N22" s="76" t="s">
        <v>53</v>
      </c>
      <c r="O22" s="255">
        <v>0</v>
      </c>
      <c r="P22" s="193">
        <v>0</v>
      </c>
      <c r="Q22" s="148">
        <f t="shared" si="0"/>
        <v>0</v>
      </c>
    </row>
    <row r="23" spans="1:17" x14ac:dyDescent="0.25">
      <c r="A23" s="58">
        <v>13</v>
      </c>
      <c r="B23" s="55">
        <v>16</v>
      </c>
      <c r="C23" s="63" t="s">
        <v>48</v>
      </c>
      <c r="D23" s="60" t="s">
        <v>41</v>
      </c>
      <c r="E23" s="55">
        <v>194</v>
      </c>
      <c r="F23" s="55"/>
      <c r="G23" s="65">
        <v>62</v>
      </c>
      <c r="H23" s="66">
        <v>19</v>
      </c>
      <c r="I23" s="57">
        <v>4</v>
      </c>
      <c r="J23" s="57">
        <v>13</v>
      </c>
      <c r="K23" s="58">
        <v>247</v>
      </c>
      <c r="L23" s="58" t="s">
        <v>54</v>
      </c>
      <c r="M23" s="59" t="s">
        <v>42</v>
      </c>
      <c r="N23" s="63"/>
      <c r="O23" s="255">
        <v>0</v>
      </c>
      <c r="P23" s="193">
        <v>0</v>
      </c>
      <c r="Q23" s="148">
        <f t="shared" si="0"/>
        <v>0</v>
      </c>
    </row>
    <row r="24" spans="1:17" x14ac:dyDescent="0.25">
      <c r="A24" s="58">
        <v>13</v>
      </c>
      <c r="B24" s="55">
        <v>16</v>
      </c>
      <c r="C24" s="63" t="s">
        <v>48</v>
      </c>
      <c r="D24" s="60" t="s">
        <v>41</v>
      </c>
      <c r="E24" s="55">
        <v>194</v>
      </c>
      <c r="F24" s="55"/>
      <c r="G24" s="65">
        <v>62</v>
      </c>
      <c r="H24" s="66">
        <v>19</v>
      </c>
      <c r="I24" s="57">
        <v>4</v>
      </c>
      <c r="J24" s="57">
        <v>13</v>
      </c>
      <c r="K24" s="58">
        <v>247</v>
      </c>
      <c r="L24" s="58" t="s">
        <v>43</v>
      </c>
      <c r="M24" s="59" t="s">
        <v>44</v>
      </c>
      <c r="N24" s="63"/>
      <c r="O24" s="255">
        <v>0</v>
      </c>
      <c r="P24" s="193">
        <v>0</v>
      </c>
      <c r="Q24" s="148">
        <f t="shared" si="0"/>
        <v>0</v>
      </c>
    </row>
    <row r="25" spans="1:17" x14ac:dyDescent="0.25">
      <c r="A25" s="67">
        <v>14</v>
      </c>
      <c r="B25" s="68">
        <v>18</v>
      </c>
      <c r="C25" s="72" t="s">
        <v>48</v>
      </c>
      <c r="D25" s="70" t="s">
        <v>41</v>
      </c>
      <c r="E25" s="68">
        <v>166</v>
      </c>
      <c r="F25" s="68"/>
      <c r="G25" s="68">
        <v>53</v>
      </c>
      <c r="H25" s="73">
        <v>19</v>
      </c>
      <c r="I25" s="73">
        <v>7</v>
      </c>
      <c r="J25" s="73">
        <v>12</v>
      </c>
      <c r="K25" s="67">
        <v>228</v>
      </c>
      <c r="L25" s="67" t="s">
        <v>43</v>
      </c>
      <c r="M25" s="71" t="s">
        <v>44</v>
      </c>
      <c r="N25" s="76"/>
      <c r="O25" s="255">
        <v>0</v>
      </c>
      <c r="P25" s="193">
        <v>0</v>
      </c>
      <c r="Q25" s="148">
        <f t="shared" si="0"/>
        <v>0</v>
      </c>
    </row>
    <row r="26" spans="1:17" x14ac:dyDescent="0.25">
      <c r="A26" s="67">
        <v>15</v>
      </c>
      <c r="B26" s="68">
        <v>19</v>
      </c>
      <c r="C26" s="72" t="s">
        <v>48</v>
      </c>
      <c r="D26" s="70" t="s">
        <v>41</v>
      </c>
      <c r="E26" s="68">
        <v>138</v>
      </c>
      <c r="F26" s="68"/>
      <c r="G26" s="68">
        <v>44</v>
      </c>
      <c r="H26" s="73">
        <v>18</v>
      </c>
      <c r="I26" s="73">
        <v>6</v>
      </c>
      <c r="J26" s="73">
        <v>12</v>
      </c>
      <c r="K26" s="67">
        <v>216</v>
      </c>
      <c r="L26" s="67" t="s">
        <v>43</v>
      </c>
      <c r="M26" s="71" t="s">
        <v>44</v>
      </c>
      <c r="N26" s="72"/>
      <c r="O26" s="255">
        <v>0</v>
      </c>
      <c r="P26" s="193">
        <v>0</v>
      </c>
      <c r="Q26" s="148">
        <f t="shared" si="0"/>
        <v>0</v>
      </c>
    </row>
    <row r="27" spans="1:17" x14ac:dyDescent="0.25">
      <c r="A27" s="67">
        <v>16</v>
      </c>
      <c r="B27" s="68">
        <v>21</v>
      </c>
      <c r="C27" s="72" t="s">
        <v>48</v>
      </c>
      <c r="D27" s="70" t="s">
        <v>41</v>
      </c>
      <c r="E27" s="68">
        <v>198</v>
      </c>
      <c r="F27" s="68"/>
      <c r="G27" s="68">
        <v>63</v>
      </c>
      <c r="H27" s="73">
        <v>19</v>
      </c>
      <c r="I27" s="73">
        <v>5</v>
      </c>
      <c r="J27" s="73">
        <v>12</v>
      </c>
      <c r="K27" s="67">
        <v>228</v>
      </c>
      <c r="L27" s="67" t="s">
        <v>43</v>
      </c>
      <c r="M27" s="71" t="s">
        <v>44</v>
      </c>
      <c r="N27" s="72"/>
      <c r="O27" s="255">
        <v>0</v>
      </c>
      <c r="P27" s="193">
        <v>0</v>
      </c>
      <c r="Q27" s="148">
        <f t="shared" si="0"/>
        <v>0</v>
      </c>
    </row>
    <row r="28" spans="1:17" x14ac:dyDescent="0.25">
      <c r="A28" s="67">
        <v>17</v>
      </c>
      <c r="B28" s="68">
        <v>24</v>
      </c>
      <c r="C28" s="72" t="s">
        <v>48</v>
      </c>
      <c r="D28" s="70" t="s">
        <v>41</v>
      </c>
      <c r="E28" s="68">
        <v>169</v>
      </c>
      <c r="F28" s="68"/>
      <c r="G28" s="68">
        <v>54</v>
      </c>
      <c r="H28" s="73">
        <v>20</v>
      </c>
      <c r="I28" s="73">
        <v>5</v>
      </c>
      <c r="J28" s="73">
        <v>14</v>
      </c>
      <c r="K28" s="67">
        <v>280</v>
      </c>
      <c r="L28" s="67" t="s">
        <v>43</v>
      </c>
      <c r="M28" s="71" t="s">
        <v>44</v>
      </c>
      <c r="N28" s="75"/>
      <c r="O28" s="255">
        <v>0</v>
      </c>
      <c r="P28" s="193">
        <v>0</v>
      </c>
      <c r="Q28" s="148">
        <f t="shared" si="0"/>
        <v>0</v>
      </c>
    </row>
    <row r="29" spans="1:17" x14ac:dyDescent="0.25">
      <c r="A29" s="67">
        <v>18</v>
      </c>
      <c r="B29" s="68">
        <v>26</v>
      </c>
      <c r="C29" s="72" t="s">
        <v>48</v>
      </c>
      <c r="D29" s="70" t="s">
        <v>41</v>
      </c>
      <c r="E29" s="68">
        <v>119</v>
      </c>
      <c r="F29" s="68"/>
      <c r="G29" s="68">
        <v>38</v>
      </c>
      <c r="H29" s="73">
        <v>19</v>
      </c>
      <c r="I29" s="73">
        <v>4</v>
      </c>
      <c r="J29" s="73">
        <v>7</v>
      </c>
      <c r="K29" s="67">
        <v>133</v>
      </c>
      <c r="L29" s="67" t="s">
        <v>43</v>
      </c>
      <c r="M29" s="71" t="s">
        <v>44</v>
      </c>
      <c r="N29" s="72"/>
      <c r="O29" s="255">
        <v>0</v>
      </c>
      <c r="P29" s="193">
        <v>0</v>
      </c>
      <c r="Q29" s="148">
        <f t="shared" si="0"/>
        <v>0</v>
      </c>
    </row>
    <row r="30" spans="1:17" x14ac:dyDescent="0.25">
      <c r="A30" s="58">
        <v>19</v>
      </c>
      <c r="B30" s="55">
        <v>27</v>
      </c>
      <c r="C30" s="63" t="s">
        <v>48</v>
      </c>
      <c r="D30" s="60" t="s">
        <v>41</v>
      </c>
      <c r="E30" s="55">
        <v>125</v>
      </c>
      <c r="F30" s="55"/>
      <c r="G30" s="55">
        <v>40</v>
      </c>
      <c r="H30" s="57">
        <v>18</v>
      </c>
      <c r="I30" s="57">
        <v>6</v>
      </c>
      <c r="J30" s="57">
        <v>14</v>
      </c>
      <c r="K30" s="58">
        <v>252</v>
      </c>
      <c r="L30" s="58" t="s">
        <v>57</v>
      </c>
      <c r="M30" s="59" t="s">
        <v>42</v>
      </c>
      <c r="N30" s="63"/>
      <c r="O30" s="255">
        <v>0</v>
      </c>
      <c r="P30" s="193">
        <v>0</v>
      </c>
      <c r="Q30" s="148">
        <f t="shared" si="0"/>
        <v>0</v>
      </c>
    </row>
    <row r="31" spans="1:17" x14ac:dyDescent="0.25">
      <c r="A31" s="58">
        <v>19</v>
      </c>
      <c r="B31" s="55">
        <v>27</v>
      </c>
      <c r="C31" s="63" t="s">
        <v>48</v>
      </c>
      <c r="D31" s="60" t="s">
        <v>41</v>
      </c>
      <c r="E31" s="55">
        <v>125</v>
      </c>
      <c r="F31" s="55"/>
      <c r="G31" s="55">
        <v>40</v>
      </c>
      <c r="H31" s="57">
        <v>18</v>
      </c>
      <c r="I31" s="57">
        <v>6</v>
      </c>
      <c r="J31" s="57">
        <v>14</v>
      </c>
      <c r="K31" s="58">
        <v>252</v>
      </c>
      <c r="L31" s="58" t="s">
        <v>43</v>
      </c>
      <c r="M31" s="59" t="s">
        <v>44</v>
      </c>
      <c r="N31" s="63"/>
      <c r="O31" s="255">
        <v>0</v>
      </c>
      <c r="P31" s="193">
        <v>0</v>
      </c>
      <c r="Q31" s="148">
        <f t="shared" si="0"/>
        <v>0</v>
      </c>
    </row>
    <row r="32" spans="1:17" x14ac:dyDescent="0.25">
      <c r="A32" s="67">
        <v>20</v>
      </c>
      <c r="B32" s="68">
        <v>28</v>
      </c>
      <c r="C32" s="72" t="s">
        <v>48</v>
      </c>
      <c r="D32" s="70" t="s">
        <v>41</v>
      </c>
      <c r="E32" s="68">
        <v>154</v>
      </c>
      <c r="F32" s="68"/>
      <c r="G32" s="68">
        <v>49</v>
      </c>
      <c r="H32" s="73">
        <v>19</v>
      </c>
      <c r="I32" s="73">
        <v>5</v>
      </c>
      <c r="J32" s="73">
        <v>14</v>
      </c>
      <c r="K32" s="67">
        <v>266</v>
      </c>
      <c r="L32" s="67" t="s">
        <v>43</v>
      </c>
      <c r="M32" s="71" t="s">
        <v>44</v>
      </c>
      <c r="N32" s="72"/>
      <c r="O32" s="255">
        <v>0</v>
      </c>
      <c r="P32" s="193">
        <v>0</v>
      </c>
      <c r="Q32" s="148">
        <f t="shared" si="0"/>
        <v>0</v>
      </c>
    </row>
    <row r="33" spans="1:17" x14ac:dyDescent="0.25">
      <c r="A33" s="67">
        <v>21</v>
      </c>
      <c r="B33" s="68">
        <v>29</v>
      </c>
      <c r="C33" s="72" t="s">
        <v>48</v>
      </c>
      <c r="D33" s="70" t="s">
        <v>41</v>
      </c>
      <c r="E33" s="68">
        <v>129</v>
      </c>
      <c r="F33" s="68"/>
      <c r="G33" s="68">
        <v>41</v>
      </c>
      <c r="H33" s="73">
        <v>19</v>
      </c>
      <c r="I33" s="73">
        <v>6</v>
      </c>
      <c r="J33" s="73">
        <v>12</v>
      </c>
      <c r="K33" s="67">
        <v>228</v>
      </c>
      <c r="L33" s="67" t="s">
        <v>58</v>
      </c>
      <c r="M33" s="75" t="s">
        <v>59</v>
      </c>
      <c r="N33" s="75"/>
      <c r="O33" s="255">
        <v>0</v>
      </c>
      <c r="P33" s="193">
        <v>0</v>
      </c>
      <c r="Q33" s="148">
        <f t="shared" si="0"/>
        <v>0</v>
      </c>
    </row>
    <row r="34" spans="1:17" x14ac:dyDescent="0.25">
      <c r="A34" s="67">
        <v>22</v>
      </c>
      <c r="B34" s="68">
        <v>30</v>
      </c>
      <c r="C34" s="72" t="s">
        <v>48</v>
      </c>
      <c r="D34" s="70" t="s">
        <v>41</v>
      </c>
      <c r="E34" s="68">
        <v>91</v>
      </c>
      <c r="F34" s="68"/>
      <c r="G34" s="68">
        <v>29</v>
      </c>
      <c r="H34" s="73">
        <v>19</v>
      </c>
      <c r="I34" s="73">
        <v>6</v>
      </c>
      <c r="J34" s="73">
        <v>10</v>
      </c>
      <c r="K34" s="67">
        <v>190</v>
      </c>
      <c r="L34" s="67" t="s">
        <v>51</v>
      </c>
      <c r="M34" s="71" t="s">
        <v>52</v>
      </c>
      <c r="N34" s="76" t="s">
        <v>53</v>
      </c>
      <c r="O34" s="255">
        <v>0</v>
      </c>
      <c r="P34" s="193">
        <v>0</v>
      </c>
      <c r="Q34" s="148">
        <f t="shared" si="0"/>
        <v>0</v>
      </c>
    </row>
    <row r="35" spans="1:17" x14ac:dyDescent="0.25">
      <c r="A35" s="58">
        <v>23</v>
      </c>
      <c r="B35" s="55">
        <v>31</v>
      </c>
      <c r="C35" s="63" t="s">
        <v>48</v>
      </c>
      <c r="D35" s="60" t="s">
        <v>41</v>
      </c>
      <c r="E35" s="55">
        <v>207</v>
      </c>
      <c r="F35" s="55"/>
      <c r="G35" s="55">
        <v>66</v>
      </c>
      <c r="H35" s="57">
        <v>20</v>
      </c>
      <c r="I35" s="57">
        <v>7</v>
      </c>
      <c r="J35" s="57">
        <v>15</v>
      </c>
      <c r="K35" s="58">
        <v>300</v>
      </c>
      <c r="L35" s="58" t="s">
        <v>57</v>
      </c>
      <c r="M35" s="59" t="s">
        <v>42</v>
      </c>
      <c r="N35" s="63"/>
      <c r="O35" s="255">
        <v>0</v>
      </c>
      <c r="P35" s="193">
        <v>0</v>
      </c>
      <c r="Q35" s="148">
        <f t="shared" si="0"/>
        <v>0</v>
      </c>
    </row>
    <row r="36" spans="1:17" x14ac:dyDescent="0.25">
      <c r="A36" s="58">
        <v>23</v>
      </c>
      <c r="B36" s="55">
        <v>31</v>
      </c>
      <c r="C36" s="63" t="s">
        <v>48</v>
      </c>
      <c r="D36" s="60" t="s">
        <v>41</v>
      </c>
      <c r="E36" s="55">
        <v>207</v>
      </c>
      <c r="F36" s="55"/>
      <c r="G36" s="55">
        <v>66</v>
      </c>
      <c r="H36" s="57">
        <v>20</v>
      </c>
      <c r="I36" s="57">
        <v>7</v>
      </c>
      <c r="J36" s="57">
        <v>15</v>
      </c>
      <c r="K36" s="58">
        <v>300</v>
      </c>
      <c r="L36" s="58" t="s">
        <v>43</v>
      </c>
      <c r="M36" s="59" t="s">
        <v>44</v>
      </c>
      <c r="N36" s="63"/>
      <c r="O36" s="255">
        <v>0</v>
      </c>
      <c r="P36" s="193">
        <v>0</v>
      </c>
      <c r="Q36" s="148">
        <f t="shared" si="0"/>
        <v>0</v>
      </c>
    </row>
    <row r="37" spans="1:17" x14ac:dyDescent="0.25">
      <c r="A37" s="67">
        <v>24</v>
      </c>
      <c r="B37" s="68">
        <v>32</v>
      </c>
      <c r="C37" s="72" t="s">
        <v>48</v>
      </c>
      <c r="D37" s="70" t="s">
        <v>41</v>
      </c>
      <c r="E37" s="68">
        <v>31</v>
      </c>
      <c r="F37" s="68"/>
      <c r="G37" s="68">
        <v>10</v>
      </c>
      <c r="H37" s="73">
        <v>7</v>
      </c>
      <c r="I37" s="73">
        <v>3</v>
      </c>
      <c r="J37" s="73">
        <v>6</v>
      </c>
      <c r="K37" s="67">
        <v>42</v>
      </c>
      <c r="L37" s="67" t="s">
        <v>43</v>
      </c>
      <c r="M37" s="71" t="s">
        <v>44</v>
      </c>
      <c r="N37" s="72"/>
      <c r="O37" s="255">
        <v>0</v>
      </c>
      <c r="P37" s="193">
        <v>0</v>
      </c>
      <c r="Q37" s="148">
        <f t="shared" si="0"/>
        <v>0</v>
      </c>
    </row>
    <row r="38" spans="1:17" x14ac:dyDescent="0.25">
      <c r="A38" s="58">
        <v>25</v>
      </c>
      <c r="B38" s="55">
        <v>33</v>
      </c>
      <c r="C38" s="63" t="s">
        <v>48</v>
      </c>
      <c r="D38" s="60" t="s">
        <v>41</v>
      </c>
      <c r="E38" s="55">
        <v>116</v>
      </c>
      <c r="F38" s="55"/>
      <c r="G38" s="55">
        <v>37</v>
      </c>
      <c r="H38" s="55">
        <v>16</v>
      </c>
      <c r="I38" s="55">
        <v>7</v>
      </c>
      <c r="J38" s="57">
        <v>10</v>
      </c>
      <c r="K38" s="58">
        <v>160</v>
      </c>
      <c r="L38" s="58" t="s">
        <v>54</v>
      </c>
      <c r="M38" s="59" t="s">
        <v>42</v>
      </c>
      <c r="N38" s="63"/>
      <c r="O38" s="255">
        <v>0</v>
      </c>
      <c r="P38" s="193">
        <v>0</v>
      </c>
      <c r="Q38" s="148">
        <f t="shared" si="0"/>
        <v>0</v>
      </c>
    </row>
    <row r="39" spans="1:17" x14ac:dyDescent="0.25">
      <c r="A39" s="58">
        <v>25</v>
      </c>
      <c r="B39" s="55">
        <v>33</v>
      </c>
      <c r="C39" s="63" t="s">
        <v>48</v>
      </c>
      <c r="D39" s="60" t="s">
        <v>41</v>
      </c>
      <c r="E39" s="55">
        <v>116</v>
      </c>
      <c r="F39" s="55"/>
      <c r="G39" s="55">
        <v>37</v>
      </c>
      <c r="H39" s="55">
        <v>16</v>
      </c>
      <c r="I39" s="55">
        <v>7</v>
      </c>
      <c r="J39" s="57">
        <v>10</v>
      </c>
      <c r="K39" s="58">
        <v>160</v>
      </c>
      <c r="L39" s="58" t="s">
        <v>43</v>
      </c>
      <c r="M39" s="59" t="s">
        <v>44</v>
      </c>
      <c r="N39" s="63"/>
      <c r="O39" s="255">
        <v>0</v>
      </c>
      <c r="P39" s="193">
        <v>0</v>
      </c>
      <c r="Q39" s="148">
        <f t="shared" si="0"/>
        <v>0</v>
      </c>
    </row>
    <row r="40" spans="1:17" x14ac:dyDescent="0.25">
      <c r="A40" s="67">
        <v>26</v>
      </c>
      <c r="B40" s="68">
        <v>34</v>
      </c>
      <c r="C40" s="72" t="s">
        <v>48</v>
      </c>
      <c r="D40" s="70" t="s">
        <v>41</v>
      </c>
      <c r="E40" s="68">
        <v>160</v>
      </c>
      <c r="F40" s="68"/>
      <c r="G40" s="68">
        <v>51</v>
      </c>
      <c r="H40" s="68">
        <v>15</v>
      </c>
      <c r="I40" s="68">
        <v>5</v>
      </c>
      <c r="J40" s="68">
        <v>9</v>
      </c>
      <c r="K40" s="67">
        <v>135</v>
      </c>
      <c r="L40" s="67" t="s">
        <v>58</v>
      </c>
      <c r="M40" s="75" t="s">
        <v>59</v>
      </c>
      <c r="N40" s="72"/>
      <c r="O40" s="255">
        <v>0</v>
      </c>
      <c r="P40" s="193">
        <v>0</v>
      </c>
      <c r="Q40" s="148">
        <f t="shared" si="0"/>
        <v>0</v>
      </c>
    </row>
    <row r="41" spans="1:17" x14ac:dyDescent="0.25">
      <c r="A41" s="67">
        <v>27</v>
      </c>
      <c r="B41" s="68">
        <v>35</v>
      </c>
      <c r="C41" s="72" t="s">
        <v>48</v>
      </c>
      <c r="D41" s="70" t="s">
        <v>41</v>
      </c>
      <c r="E41" s="68">
        <v>151</v>
      </c>
      <c r="F41" s="68"/>
      <c r="G41" s="68">
        <v>48</v>
      </c>
      <c r="H41" s="68">
        <v>16</v>
      </c>
      <c r="I41" s="68">
        <v>6</v>
      </c>
      <c r="J41" s="68">
        <v>12</v>
      </c>
      <c r="K41" s="67">
        <v>192</v>
      </c>
      <c r="L41" s="67" t="s">
        <v>43</v>
      </c>
      <c r="M41" s="71" t="s">
        <v>44</v>
      </c>
      <c r="N41" s="72"/>
      <c r="O41" s="255">
        <v>0</v>
      </c>
      <c r="P41" s="193">
        <v>0</v>
      </c>
      <c r="Q41" s="148">
        <f t="shared" si="0"/>
        <v>0</v>
      </c>
    </row>
    <row r="42" spans="1:17" x14ac:dyDescent="0.25">
      <c r="A42" s="67">
        <v>28</v>
      </c>
      <c r="B42" s="68">
        <v>36</v>
      </c>
      <c r="C42" s="72" t="s">
        <v>48</v>
      </c>
      <c r="D42" s="70" t="s">
        <v>41</v>
      </c>
      <c r="E42" s="68">
        <v>97</v>
      </c>
      <c r="F42" s="68"/>
      <c r="G42" s="68">
        <v>31</v>
      </c>
      <c r="H42" s="68">
        <v>15</v>
      </c>
      <c r="I42" s="68">
        <v>6</v>
      </c>
      <c r="J42" s="68">
        <v>8</v>
      </c>
      <c r="K42" s="67">
        <v>120</v>
      </c>
      <c r="L42" s="67" t="s">
        <v>58</v>
      </c>
      <c r="M42" s="75" t="s">
        <v>59</v>
      </c>
      <c r="N42" s="74"/>
      <c r="O42" s="255">
        <v>0</v>
      </c>
      <c r="P42" s="193">
        <v>0</v>
      </c>
      <c r="Q42" s="148">
        <f t="shared" si="0"/>
        <v>0</v>
      </c>
    </row>
    <row r="43" spans="1:17" x14ac:dyDescent="0.25">
      <c r="A43" s="67">
        <v>29</v>
      </c>
      <c r="B43" s="68">
        <v>37</v>
      </c>
      <c r="C43" s="72" t="s">
        <v>48</v>
      </c>
      <c r="D43" s="70" t="s">
        <v>41</v>
      </c>
      <c r="E43" s="68">
        <v>88</v>
      </c>
      <c r="F43" s="68">
        <v>75</v>
      </c>
      <c r="G43" s="68">
        <v>28</v>
      </c>
      <c r="H43" s="68">
        <v>15</v>
      </c>
      <c r="I43" s="68">
        <v>6</v>
      </c>
      <c r="J43" s="68">
        <v>11</v>
      </c>
      <c r="K43" s="67">
        <v>165</v>
      </c>
      <c r="L43" s="67" t="s">
        <v>58</v>
      </c>
      <c r="M43" s="75" t="s">
        <v>59</v>
      </c>
      <c r="N43" s="74"/>
      <c r="O43" s="255">
        <v>0</v>
      </c>
      <c r="P43" s="193">
        <v>0</v>
      </c>
      <c r="Q43" s="148">
        <f t="shared" si="0"/>
        <v>0</v>
      </c>
    </row>
    <row r="44" spans="1:17" x14ac:dyDescent="0.25">
      <c r="A44" s="58">
        <v>30</v>
      </c>
      <c r="B44" s="55">
        <v>38</v>
      </c>
      <c r="C44" s="63" t="s">
        <v>48</v>
      </c>
      <c r="D44" s="60" t="s">
        <v>41</v>
      </c>
      <c r="E44" s="55">
        <v>110</v>
      </c>
      <c r="F44" s="55"/>
      <c r="G44" s="55">
        <v>35</v>
      </c>
      <c r="H44" s="55">
        <v>18</v>
      </c>
      <c r="I44" s="55">
        <v>7</v>
      </c>
      <c r="J44" s="55">
        <v>12</v>
      </c>
      <c r="K44" s="58">
        <v>216</v>
      </c>
      <c r="L44" s="58" t="s">
        <v>57</v>
      </c>
      <c r="M44" s="59" t="s">
        <v>42</v>
      </c>
      <c r="N44" s="61"/>
      <c r="O44" s="255">
        <v>0</v>
      </c>
      <c r="P44" s="193">
        <v>0</v>
      </c>
      <c r="Q44" s="148">
        <f t="shared" si="0"/>
        <v>0</v>
      </c>
    </row>
    <row r="45" spans="1:17" x14ac:dyDescent="0.25">
      <c r="A45" s="58">
        <v>30</v>
      </c>
      <c r="B45" s="55">
        <v>38</v>
      </c>
      <c r="C45" s="63" t="s">
        <v>48</v>
      </c>
      <c r="D45" s="60" t="s">
        <v>41</v>
      </c>
      <c r="E45" s="55">
        <v>110</v>
      </c>
      <c r="F45" s="55"/>
      <c r="G45" s="55">
        <v>35</v>
      </c>
      <c r="H45" s="55">
        <v>18</v>
      </c>
      <c r="I45" s="55">
        <v>7</v>
      </c>
      <c r="J45" s="55">
        <v>12</v>
      </c>
      <c r="K45" s="58">
        <v>216</v>
      </c>
      <c r="L45" s="58" t="s">
        <v>43</v>
      </c>
      <c r="M45" s="59" t="s">
        <v>44</v>
      </c>
      <c r="N45" s="61"/>
      <c r="O45" s="255">
        <v>0</v>
      </c>
      <c r="P45" s="193">
        <v>0</v>
      </c>
      <c r="Q45" s="148">
        <f t="shared" si="0"/>
        <v>0</v>
      </c>
    </row>
    <row r="46" spans="1:17" x14ac:dyDescent="0.25">
      <c r="A46" s="67">
        <v>31</v>
      </c>
      <c r="B46" s="68">
        <v>39</v>
      </c>
      <c r="C46" s="72" t="s">
        <v>48</v>
      </c>
      <c r="D46" s="70" t="s">
        <v>41</v>
      </c>
      <c r="E46" s="68">
        <v>135</v>
      </c>
      <c r="F46" s="68"/>
      <c r="G46" s="68">
        <v>43</v>
      </c>
      <c r="H46" s="68">
        <v>17</v>
      </c>
      <c r="I46" s="68">
        <v>9</v>
      </c>
      <c r="J46" s="68">
        <v>6</v>
      </c>
      <c r="K46" s="67">
        <v>102</v>
      </c>
      <c r="L46" s="67" t="s">
        <v>51</v>
      </c>
      <c r="M46" s="74" t="s">
        <v>52</v>
      </c>
      <c r="N46" s="76" t="s">
        <v>53</v>
      </c>
      <c r="O46" s="255">
        <v>0</v>
      </c>
      <c r="P46" s="193">
        <v>0</v>
      </c>
      <c r="Q46" s="148">
        <f t="shared" si="0"/>
        <v>0</v>
      </c>
    </row>
    <row r="47" spans="1:17" x14ac:dyDescent="0.25">
      <c r="A47" s="67">
        <v>32</v>
      </c>
      <c r="B47" s="68">
        <v>40</v>
      </c>
      <c r="C47" s="72" t="s">
        <v>48</v>
      </c>
      <c r="D47" s="70" t="s">
        <v>41</v>
      </c>
      <c r="E47" s="68">
        <v>125</v>
      </c>
      <c r="F47" s="68"/>
      <c r="G47" s="68">
        <v>40</v>
      </c>
      <c r="H47" s="68">
        <v>16</v>
      </c>
      <c r="I47" s="68">
        <v>7</v>
      </c>
      <c r="J47" s="68">
        <v>12</v>
      </c>
      <c r="K47" s="67">
        <v>192</v>
      </c>
      <c r="L47" s="67" t="s">
        <v>43</v>
      </c>
      <c r="M47" s="71" t="s">
        <v>44</v>
      </c>
      <c r="N47" s="72"/>
      <c r="O47" s="255">
        <v>0</v>
      </c>
      <c r="P47" s="193">
        <v>0</v>
      </c>
      <c r="Q47" s="148">
        <f t="shared" si="0"/>
        <v>0</v>
      </c>
    </row>
    <row r="48" spans="1:17" x14ac:dyDescent="0.25">
      <c r="A48" s="67">
        <v>33</v>
      </c>
      <c r="B48" s="68">
        <v>41</v>
      </c>
      <c r="C48" s="72" t="s">
        <v>48</v>
      </c>
      <c r="D48" s="70" t="s">
        <v>41</v>
      </c>
      <c r="E48" s="68">
        <v>119</v>
      </c>
      <c r="F48" s="68"/>
      <c r="G48" s="68">
        <v>38</v>
      </c>
      <c r="H48" s="68">
        <v>10</v>
      </c>
      <c r="I48" s="68">
        <v>7</v>
      </c>
      <c r="J48" s="68">
        <v>4</v>
      </c>
      <c r="K48" s="67">
        <v>40</v>
      </c>
      <c r="L48" s="67" t="s">
        <v>51</v>
      </c>
      <c r="M48" s="74" t="s">
        <v>52</v>
      </c>
      <c r="N48" s="76" t="s">
        <v>53</v>
      </c>
      <c r="O48" s="255">
        <v>0</v>
      </c>
      <c r="P48" s="193">
        <v>0</v>
      </c>
      <c r="Q48" s="148">
        <f t="shared" si="0"/>
        <v>0</v>
      </c>
    </row>
    <row r="49" spans="1:17" x14ac:dyDescent="0.25">
      <c r="A49" s="67">
        <v>34</v>
      </c>
      <c r="B49" s="68">
        <v>42</v>
      </c>
      <c r="C49" s="72" t="s">
        <v>48</v>
      </c>
      <c r="D49" s="70" t="s">
        <v>41</v>
      </c>
      <c r="E49" s="68">
        <v>122</v>
      </c>
      <c r="F49" s="68"/>
      <c r="G49" s="68">
        <v>39</v>
      </c>
      <c r="H49" s="68">
        <v>11</v>
      </c>
      <c r="I49" s="68">
        <v>6</v>
      </c>
      <c r="J49" s="68">
        <v>4</v>
      </c>
      <c r="K49" s="67">
        <v>44</v>
      </c>
      <c r="L49" s="67" t="s">
        <v>43</v>
      </c>
      <c r="M49" s="71" t="s">
        <v>44</v>
      </c>
      <c r="N49" s="72"/>
      <c r="O49" s="255">
        <v>0</v>
      </c>
      <c r="P49" s="193">
        <v>0</v>
      </c>
      <c r="Q49" s="148">
        <f t="shared" si="0"/>
        <v>0</v>
      </c>
    </row>
    <row r="50" spans="1:17" x14ac:dyDescent="0.25">
      <c r="A50" s="67">
        <v>35</v>
      </c>
      <c r="B50" s="68">
        <v>43</v>
      </c>
      <c r="C50" s="72" t="s">
        <v>48</v>
      </c>
      <c r="D50" s="70" t="s">
        <v>41</v>
      </c>
      <c r="E50" s="68">
        <v>176</v>
      </c>
      <c r="F50" s="68"/>
      <c r="G50" s="68">
        <v>56</v>
      </c>
      <c r="H50" s="68">
        <v>17</v>
      </c>
      <c r="I50" s="68">
        <v>8</v>
      </c>
      <c r="J50" s="68">
        <v>13</v>
      </c>
      <c r="K50" s="67">
        <v>221</v>
      </c>
      <c r="L50" s="67" t="s">
        <v>58</v>
      </c>
      <c r="M50" s="75" t="s">
        <v>59</v>
      </c>
      <c r="N50" s="72"/>
      <c r="O50" s="255">
        <v>0</v>
      </c>
      <c r="P50" s="193">
        <v>0</v>
      </c>
      <c r="Q50" s="148">
        <f t="shared" si="0"/>
        <v>0</v>
      </c>
    </row>
    <row r="51" spans="1:17" x14ac:dyDescent="0.25">
      <c r="A51" s="67">
        <v>36</v>
      </c>
      <c r="B51" s="68">
        <v>44</v>
      </c>
      <c r="C51" s="72" t="s">
        <v>48</v>
      </c>
      <c r="D51" s="70" t="s">
        <v>41</v>
      </c>
      <c r="E51" s="68">
        <v>157</v>
      </c>
      <c r="F51" s="68"/>
      <c r="G51" s="68">
        <v>50</v>
      </c>
      <c r="H51" s="68">
        <v>15</v>
      </c>
      <c r="I51" s="68">
        <v>7</v>
      </c>
      <c r="J51" s="68">
        <v>14</v>
      </c>
      <c r="K51" s="67">
        <v>210</v>
      </c>
      <c r="L51" s="67" t="s">
        <v>58</v>
      </c>
      <c r="M51" s="75" t="s">
        <v>59</v>
      </c>
      <c r="N51" s="72"/>
      <c r="O51" s="255">
        <v>0</v>
      </c>
      <c r="P51" s="193">
        <v>0</v>
      </c>
      <c r="Q51" s="148">
        <f t="shared" si="0"/>
        <v>0</v>
      </c>
    </row>
    <row r="52" spans="1:17" x14ac:dyDescent="0.25">
      <c r="A52" s="58">
        <v>37</v>
      </c>
      <c r="B52" s="55">
        <v>45</v>
      </c>
      <c r="C52" s="63" t="s">
        <v>48</v>
      </c>
      <c r="D52" s="60" t="s">
        <v>41</v>
      </c>
      <c r="E52" s="55">
        <v>154</v>
      </c>
      <c r="F52" s="55"/>
      <c r="G52" s="55">
        <v>49</v>
      </c>
      <c r="H52" s="57">
        <v>16</v>
      </c>
      <c r="I52" s="57">
        <v>6</v>
      </c>
      <c r="J52" s="57">
        <v>13</v>
      </c>
      <c r="K52" s="58">
        <v>208</v>
      </c>
      <c r="L52" s="58" t="s">
        <v>54</v>
      </c>
      <c r="M52" s="59" t="s">
        <v>42</v>
      </c>
      <c r="N52" s="63"/>
      <c r="O52" s="255">
        <v>0</v>
      </c>
      <c r="P52" s="193">
        <v>0</v>
      </c>
      <c r="Q52" s="148">
        <f t="shared" si="0"/>
        <v>0</v>
      </c>
    </row>
    <row r="53" spans="1:17" x14ac:dyDescent="0.25">
      <c r="A53" s="58">
        <v>37</v>
      </c>
      <c r="B53" s="55">
        <v>45</v>
      </c>
      <c r="C53" s="63" t="s">
        <v>48</v>
      </c>
      <c r="D53" s="60" t="s">
        <v>41</v>
      </c>
      <c r="E53" s="55">
        <v>154</v>
      </c>
      <c r="F53" s="55"/>
      <c r="G53" s="55">
        <v>49</v>
      </c>
      <c r="H53" s="57">
        <v>16</v>
      </c>
      <c r="I53" s="57">
        <v>6</v>
      </c>
      <c r="J53" s="57">
        <v>13</v>
      </c>
      <c r="K53" s="58">
        <v>208</v>
      </c>
      <c r="L53" s="58" t="s">
        <v>43</v>
      </c>
      <c r="M53" s="59" t="s">
        <v>44</v>
      </c>
      <c r="N53" s="63"/>
      <c r="O53" s="255">
        <v>0</v>
      </c>
      <c r="P53" s="193">
        <v>0</v>
      </c>
      <c r="Q53" s="148">
        <f t="shared" si="0"/>
        <v>0</v>
      </c>
    </row>
    <row r="54" spans="1:17" x14ac:dyDescent="0.25">
      <c r="A54" s="58">
        <v>38</v>
      </c>
      <c r="B54" s="55">
        <v>46</v>
      </c>
      <c r="C54" s="63" t="s">
        <v>48</v>
      </c>
      <c r="D54" s="60" t="s">
        <v>41</v>
      </c>
      <c r="E54" s="55">
        <v>191</v>
      </c>
      <c r="F54" s="55"/>
      <c r="G54" s="55">
        <v>61</v>
      </c>
      <c r="H54" s="57">
        <v>16</v>
      </c>
      <c r="I54" s="57">
        <v>5</v>
      </c>
      <c r="J54" s="57">
        <v>11</v>
      </c>
      <c r="K54" s="58">
        <v>176</v>
      </c>
      <c r="L54" s="58" t="s">
        <v>54</v>
      </c>
      <c r="M54" s="59" t="s">
        <v>42</v>
      </c>
      <c r="N54" s="63"/>
      <c r="O54" s="255">
        <v>0</v>
      </c>
      <c r="P54" s="193">
        <v>0</v>
      </c>
      <c r="Q54" s="148">
        <f t="shared" si="0"/>
        <v>0</v>
      </c>
    </row>
    <row r="55" spans="1:17" x14ac:dyDescent="0.25">
      <c r="A55" s="58">
        <v>38</v>
      </c>
      <c r="B55" s="55">
        <v>46</v>
      </c>
      <c r="C55" s="63" t="s">
        <v>48</v>
      </c>
      <c r="D55" s="60" t="s">
        <v>41</v>
      </c>
      <c r="E55" s="55">
        <v>191</v>
      </c>
      <c r="F55" s="55"/>
      <c r="G55" s="55">
        <v>61</v>
      </c>
      <c r="H55" s="57">
        <v>16</v>
      </c>
      <c r="I55" s="57">
        <v>5</v>
      </c>
      <c r="J55" s="57">
        <v>11</v>
      </c>
      <c r="K55" s="58">
        <v>176</v>
      </c>
      <c r="L55" s="58" t="s">
        <v>43</v>
      </c>
      <c r="M55" s="59" t="s">
        <v>44</v>
      </c>
      <c r="N55" s="63"/>
      <c r="O55" s="255">
        <v>0</v>
      </c>
      <c r="P55" s="193">
        <v>0</v>
      </c>
      <c r="Q55" s="148">
        <f t="shared" si="0"/>
        <v>0</v>
      </c>
    </row>
    <row r="56" spans="1:17" x14ac:dyDescent="0.25">
      <c r="A56" s="58">
        <v>39</v>
      </c>
      <c r="B56" s="55">
        <v>48</v>
      </c>
      <c r="C56" s="56" t="s">
        <v>48</v>
      </c>
      <c r="D56" s="60" t="s">
        <v>41</v>
      </c>
      <c r="E56" s="55">
        <v>223</v>
      </c>
      <c r="F56" s="55"/>
      <c r="G56" s="55">
        <v>71</v>
      </c>
      <c r="H56" s="57">
        <v>18</v>
      </c>
      <c r="I56" s="57">
        <v>8</v>
      </c>
      <c r="J56" s="57">
        <v>15</v>
      </c>
      <c r="K56" s="58">
        <v>270</v>
      </c>
      <c r="L56" s="58" t="s">
        <v>54</v>
      </c>
      <c r="M56" s="59" t="s">
        <v>42</v>
      </c>
      <c r="N56" s="61"/>
      <c r="O56" s="255">
        <v>0</v>
      </c>
      <c r="P56" s="193">
        <v>0</v>
      </c>
      <c r="Q56" s="148">
        <f t="shared" si="0"/>
        <v>0</v>
      </c>
    </row>
    <row r="57" spans="1:17" x14ac:dyDescent="0.25">
      <c r="A57" s="58">
        <v>39</v>
      </c>
      <c r="B57" s="55">
        <v>48</v>
      </c>
      <c r="C57" s="56" t="s">
        <v>48</v>
      </c>
      <c r="D57" s="60" t="s">
        <v>41</v>
      </c>
      <c r="E57" s="55">
        <v>223</v>
      </c>
      <c r="F57" s="55"/>
      <c r="G57" s="55">
        <v>71</v>
      </c>
      <c r="H57" s="57">
        <v>18</v>
      </c>
      <c r="I57" s="57">
        <v>8</v>
      </c>
      <c r="J57" s="57">
        <v>15</v>
      </c>
      <c r="K57" s="58">
        <v>270</v>
      </c>
      <c r="L57" s="58" t="s">
        <v>43</v>
      </c>
      <c r="M57" s="59" t="s">
        <v>44</v>
      </c>
      <c r="N57" s="61"/>
      <c r="O57" s="255">
        <v>0</v>
      </c>
      <c r="P57" s="193">
        <v>0</v>
      </c>
      <c r="Q57" s="148">
        <f t="shared" si="0"/>
        <v>0</v>
      </c>
    </row>
    <row r="58" spans="1:17" x14ac:dyDescent="0.25">
      <c r="A58" s="67">
        <v>40</v>
      </c>
      <c r="B58" s="68">
        <v>49</v>
      </c>
      <c r="C58" s="69" t="s">
        <v>48</v>
      </c>
      <c r="D58" s="70" t="s">
        <v>41</v>
      </c>
      <c r="E58" s="68">
        <v>141</v>
      </c>
      <c r="F58" s="68"/>
      <c r="G58" s="68">
        <v>45</v>
      </c>
      <c r="H58" s="73">
        <v>18</v>
      </c>
      <c r="I58" s="73">
        <v>7</v>
      </c>
      <c r="J58" s="73">
        <v>14</v>
      </c>
      <c r="K58" s="67">
        <v>252</v>
      </c>
      <c r="L58" s="67" t="s">
        <v>58</v>
      </c>
      <c r="M58" s="75" t="s">
        <v>59</v>
      </c>
      <c r="N58" s="75"/>
      <c r="O58" s="255">
        <v>0</v>
      </c>
      <c r="P58" s="193">
        <v>0</v>
      </c>
      <c r="Q58" s="148">
        <f t="shared" si="0"/>
        <v>0</v>
      </c>
    </row>
    <row r="59" spans="1:17" x14ac:dyDescent="0.25">
      <c r="A59" s="58">
        <v>41</v>
      </c>
      <c r="B59" s="55">
        <v>50</v>
      </c>
      <c r="C59" s="56" t="s">
        <v>48</v>
      </c>
      <c r="D59" s="60" t="s">
        <v>41</v>
      </c>
      <c r="E59" s="55">
        <v>135</v>
      </c>
      <c r="F59" s="55"/>
      <c r="G59" s="55">
        <v>43</v>
      </c>
      <c r="H59" s="57">
        <v>18</v>
      </c>
      <c r="I59" s="57">
        <v>7</v>
      </c>
      <c r="J59" s="57">
        <v>9</v>
      </c>
      <c r="K59" s="58">
        <v>162</v>
      </c>
      <c r="L59" s="58" t="s">
        <v>54</v>
      </c>
      <c r="M59" s="59" t="s">
        <v>42</v>
      </c>
      <c r="N59" s="63"/>
      <c r="O59" s="255">
        <v>0</v>
      </c>
      <c r="P59" s="193">
        <v>0</v>
      </c>
      <c r="Q59" s="148">
        <f t="shared" si="0"/>
        <v>0</v>
      </c>
    </row>
    <row r="60" spans="1:17" x14ac:dyDescent="0.25">
      <c r="A60" s="58">
        <v>41</v>
      </c>
      <c r="B60" s="55">
        <v>50</v>
      </c>
      <c r="C60" s="56" t="s">
        <v>48</v>
      </c>
      <c r="D60" s="60" t="s">
        <v>41</v>
      </c>
      <c r="E60" s="55">
        <v>135</v>
      </c>
      <c r="F60" s="55"/>
      <c r="G60" s="55">
        <v>43</v>
      </c>
      <c r="H60" s="57">
        <v>18</v>
      </c>
      <c r="I60" s="57">
        <v>7</v>
      </c>
      <c r="J60" s="57">
        <v>9</v>
      </c>
      <c r="K60" s="58">
        <v>162</v>
      </c>
      <c r="L60" s="58" t="s">
        <v>43</v>
      </c>
      <c r="M60" s="59" t="s">
        <v>44</v>
      </c>
      <c r="N60" s="63"/>
      <c r="O60" s="255">
        <v>0</v>
      </c>
      <c r="P60" s="193">
        <v>0</v>
      </c>
      <c r="Q60" s="148">
        <f t="shared" si="0"/>
        <v>0</v>
      </c>
    </row>
    <row r="61" spans="1:17" x14ac:dyDescent="0.25">
      <c r="A61" s="67">
        <v>42</v>
      </c>
      <c r="B61" s="68">
        <v>51</v>
      </c>
      <c r="C61" s="69" t="s">
        <v>48</v>
      </c>
      <c r="D61" s="70" t="s">
        <v>41</v>
      </c>
      <c r="E61" s="68">
        <v>172</v>
      </c>
      <c r="F61" s="68"/>
      <c r="G61" s="68">
        <v>55</v>
      </c>
      <c r="H61" s="73">
        <v>19</v>
      </c>
      <c r="I61" s="73">
        <v>4</v>
      </c>
      <c r="J61" s="73">
        <v>12</v>
      </c>
      <c r="K61" s="67">
        <v>228</v>
      </c>
      <c r="L61" s="67" t="s">
        <v>43</v>
      </c>
      <c r="M61" s="71" t="s">
        <v>44</v>
      </c>
      <c r="N61" s="79"/>
      <c r="O61" s="255">
        <v>0</v>
      </c>
      <c r="P61" s="193">
        <v>0</v>
      </c>
      <c r="Q61" s="148">
        <f t="shared" si="0"/>
        <v>0</v>
      </c>
    </row>
    <row r="62" spans="1:17" x14ac:dyDescent="0.25">
      <c r="A62" s="67">
        <v>43</v>
      </c>
      <c r="B62" s="68">
        <v>52</v>
      </c>
      <c r="C62" s="69" t="s">
        <v>48</v>
      </c>
      <c r="D62" s="70" t="s">
        <v>41</v>
      </c>
      <c r="E62" s="68">
        <v>157</v>
      </c>
      <c r="F62" s="68"/>
      <c r="G62" s="68">
        <v>50</v>
      </c>
      <c r="H62" s="73">
        <v>19</v>
      </c>
      <c r="I62" s="73">
        <v>10</v>
      </c>
      <c r="J62" s="73">
        <v>8</v>
      </c>
      <c r="K62" s="67">
        <v>152</v>
      </c>
      <c r="L62" s="67" t="s">
        <v>51</v>
      </c>
      <c r="M62" s="71" t="s">
        <v>52</v>
      </c>
      <c r="N62" s="76" t="s">
        <v>53</v>
      </c>
      <c r="O62" s="255">
        <v>0</v>
      </c>
      <c r="P62" s="193">
        <v>0</v>
      </c>
      <c r="Q62" s="148">
        <f t="shared" si="0"/>
        <v>0</v>
      </c>
    </row>
    <row r="63" spans="1:17" x14ac:dyDescent="0.25">
      <c r="A63" s="58">
        <v>44</v>
      </c>
      <c r="B63" s="55">
        <v>55</v>
      </c>
      <c r="C63" s="56" t="s">
        <v>48</v>
      </c>
      <c r="D63" s="60" t="s">
        <v>41</v>
      </c>
      <c r="E63" s="55">
        <v>191</v>
      </c>
      <c r="F63" s="55"/>
      <c r="G63" s="55">
        <v>61</v>
      </c>
      <c r="H63" s="57">
        <v>19</v>
      </c>
      <c r="I63" s="57">
        <v>7</v>
      </c>
      <c r="J63" s="57">
        <v>14</v>
      </c>
      <c r="K63" s="58">
        <v>266</v>
      </c>
      <c r="L63" s="58" t="s">
        <v>55</v>
      </c>
      <c r="M63" s="59" t="s">
        <v>42</v>
      </c>
      <c r="N63" s="63"/>
      <c r="O63" s="255">
        <v>0</v>
      </c>
      <c r="P63" s="193">
        <v>0</v>
      </c>
      <c r="Q63" s="148">
        <f t="shared" si="0"/>
        <v>0</v>
      </c>
    </row>
    <row r="64" spans="1:17" x14ac:dyDescent="0.25">
      <c r="A64" s="58">
        <v>44</v>
      </c>
      <c r="B64" s="55">
        <v>55</v>
      </c>
      <c r="C64" s="56" t="s">
        <v>48</v>
      </c>
      <c r="D64" s="60" t="s">
        <v>41</v>
      </c>
      <c r="E64" s="55">
        <v>191</v>
      </c>
      <c r="F64" s="55"/>
      <c r="G64" s="55">
        <v>61</v>
      </c>
      <c r="H64" s="57">
        <v>19</v>
      </c>
      <c r="I64" s="57">
        <v>7</v>
      </c>
      <c r="J64" s="57">
        <v>14</v>
      </c>
      <c r="K64" s="58">
        <v>266</v>
      </c>
      <c r="L64" s="58" t="s">
        <v>43</v>
      </c>
      <c r="M64" s="59" t="s">
        <v>44</v>
      </c>
      <c r="N64" s="63"/>
      <c r="O64" s="255">
        <v>0</v>
      </c>
      <c r="P64" s="193">
        <v>0</v>
      </c>
      <c r="Q64" s="148">
        <f t="shared" si="0"/>
        <v>0</v>
      </c>
    </row>
    <row r="65" spans="1:17" x14ac:dyDescent="0.25">
      <c r="A65" s="67">
        <v>45</v>
      </c>
      <c r="B65" s="68">
        <v>56</v>
      </c>
      <c r="C65" s="69" t="s">
        <v>48</v>
      </c>
      <c r="D65" s="70" t="s">
        <v>41</v>
      </c>
      <c r="E65" s="68">
        <v>141</v>
      </c>
      <c r="F65" s="68"/>
      <c r="G65" s="68">
        <v>45</v>
      </c>
      <c r="H65" s="73">
        <v>17</v>
      </c>
      <c r="I65" s="73">
        <v>5</v>
      </c>
      <c r="J65" s="73">
        <v>6</v>
      </c>
      <c r="K65" s="67">
        <v>102</v>
      </c>
      <c r="L65" s="67" t="s">
        <v>51</v>
      </c>
      <c r="M65" s="71" t="s">
        <v>52</v>
      </c>
      <c r="N65" s="76" t="s">
        <v>53</v>
      </c>
      <c r="O65" s="255">
        <v>0</v>
      </c>
      <c r="P65" s="193">
        <v>0</v>
      </c>
      <c r="Q65" s="148">
        <f t="shared" si="0"/>
        <v>0</v>
      </c>
    </row>
    <row r="66" spans="1:17" x14ac:dyDescent="0.25">
      <c r="A66" s="67">
        <v>46</v>
      </c>
      <c r="B66" s="68">
        <v>57</v>
      </c>
      <c r="C66" s="69" t="s">
        <v>48</v>
      </c>
      <c r="D66" s="70" t="s">
        <v>41</v>
      </c>
      <c r="E66" s="68">
        <v>213</v>
      </c>
      <c r="F66" s="68"/>
      <c r="G66" s="68">
        <v>68</v>
      </c>
      <c r="H66" s="73">
        <v>18</v>
      </c>
      <c r="I66" s="73">
        <v>4</v>
      </c>
      <c r="J66" s="73">
        <v>10</v>
      </c>
      <c r="K66" s="67">
        <v>180</v>
      </c>
      <c r="L66" s="67" t="s">
        <v>58</v>
      </c>
      <c r="M66" s="75" t="s">
        <v>59</v>
      </c>
      <c r="N66" s="75"/>
      <c r="O66" s="255">
        <v>0</v>
      </c>
      <c r="P66" s="193">
        <v>0</v>
      </c>
      <c r="Q66" s="148">
        <f t="shared" si="0"/>
        <v>0</v>
      </c>
    </row>
    <row r="67" spans="1:17" x14ac:dyDescent="0.25">
      <c r="A67" s="67">
        <v>47</v>
      </c>
      <c r="B67" s="68">
        <v>58</v>
      </c>
      <c r="C67" s="69" t="s">
        <v>48</v>
      </c>
      <c r="D67" s="70" t="s">
        <v>41</v>
      </c>
      <c r="E67" s="68">
        <v>210</v>
      </c>
      <c r="F67" s="68"/>
      <c r="G67" s="68">
        <v>67</v>
      </c>
      <c r="H67" s="73">
        <v>18</v>
      </c>
      <c r="I67" s="73">
        <v>4</v>
      </c>
      <c r="J67" s="73">
        <v>8</v>
      </c>
      <c r="K67" s="67">
        <v>144</v>
      </c>
      <c r="L67" s="67" t="s">
        <v>51</v>
      </c>
      <c r="M67" s="71" t="s">
        <v>52</v>
      </c>
      <c r="N67" s="76" t="s">
        <v>53</v>
      </c>
      <c r="O67" s="255">
        <v>0</v>
      </c>
      <c r="P67" s="193">
        <v>0</v>
      </c>
      <c r="Q67" s="148">
        <f t="shared" si="0"/>
        <v>0</v>
      </c>
    </row>
    <row r="68" spans="1:17" x14ac:dyDescent="0.25">
      <c r="A68" s="58">
        <v>48</v>
      </c>
      <c r="B68" s="55">
        <v>59</v>
      </c>
      <c r="C68" s="56" t="s">
        <v>48</v>
      </c>
      <c r="D68" s="60" t="s">
        <v>41</v>
      </c>
      <c r="E68" s="55">
        <v>160</v>
      </c>
      <c r="F68" s="55"/>
      <c r="G68" s="55">
        <v>51</v>
      </c>
      <c r="H68" s="57">
        <v>18</v>
      </c>
      <c r="I68" s="57">
        <v>8</v>
      </c>
      <c r="J68" s="57">
        <v>12</v>
      </c>
      <c r="K68" s="58">
        <v>216</v>
      </c>
      <c r="L68" s="58" t="s">
        <v>54</v>
      </c>
      <c r="M68" s="59" t="s">
        <v>42</v>
      </c>
      <c r="N68" s="61"/>
      <c r="O68" s="255">
        <v>0</v>
      </c>
      <c r="P68" s="193">
        <v>0</v>
      </c>
      <c r="Q68" s="148">
        <f t="shared" si="0"/>
        <v>0</v>
      </c>
    </row>
    <row r="69" spans="1:17" x14ac:dyDescent="0.25">
      <c r="A69" s="58">
        <v>48</v>
      </c>
      <c r="B69" s="55">
        <v>59</v>
      </c>
      <c r="C69" s="56" t="s">
        <v>48</v>
      </c>
      <c r="D69" s="60" t="s">
        <v>41</v>
      </c>
      <c r="E69" s="55">
        <v>160</v>
      </c>
      <c r="F69" s="55"/>
      <c r="G69" s="55">
        <v>51</v>
      </c>
      <c r="H69" s="57">
        <v>18</v>
      </c>
      <c r="I69" s="57">
        <v>8</v>
      </c>
      <c r="J69" s="57">
        <v>12</v>
      </c>
      <c r="K69" s="58">
        <v>216</v>
      </c>
      <c r="L69" s="58" t="s">
        <v>43</v>
      </c>
      <c r="M69" s="59" t="s">
        <v>44</v>
      </c>
      <c r="N69" s="61"/>
      <c r="O69" s="255">
        <v>0</v>
      </c>
      <c r="P69" s="193">
        <v>0</v>
      </c>
      <c r="Q69" s="148">
        <f t="shared" si="0"/>
        <v>0</v>
      </c>
    </row>
    <row r="70" spans="1:17" x14ac:dyDescent="0.25">
      <c r="A70" s="58">
        <v>49</v>
      </c>
      <c r="B70" s="55">
        <v>60</v>
      </c>
      <c r="C70" s="56" t="s">
        <v>48</v>
      </c>
      <c r="D70" s="60" t="s">
        <v>41</v>
      </c>
      <c r="E70" s="55">
        <v>235</v>
      </c>
      <c r="F70" s="55"/>
      <c r="G70" s="55">
        <v>75</v>
      </c>
      <c r="H70" s="57">
        <v>20</v>
      </c>
      <c r="I70" s="57">
        <v>5</v>
      </c>
      <c r="J70" s="57">
        <v>15</v>
      </c>
      <c r="K70" s="58">
        <v>300</v>
      </c>
      <c r="L70" s="58" t="s">
        <v>55</v>
      </c>
      <c r="M70" s="59" t="s">
        <v>42</v>
      </c>
      <c r="N70" s="61"/>
      <c r="O70" s="255">
        <v>0</v>
      </c>
      <c r="P70" s="193">
        <v>0</v>
      </c>
      <c r="Q70" s="148">
        <f t="shared" si="0"/>
        <v>0</v>
      </c>
    </row>
    <row r="71" spans="1:17" x14ac:dyDescent="0.25">
      <c r="A71" s="58">
        <v>49</v>
      </c>
      <c r="B71" s="55">
        <v>60</v>
      </c>
      <c r="C71" s="56" t="s">
        <v>48</v>
      </c>
      <c r="D71" s="60" t="s">
        <v>41</v>
      </c>
      <c r="E71" s="55">
        <v>235</v>
      </c>
      <c r="F71" s="55"/>
      <c r="G71" s="55">
        <v>75</v>
      </c>
      <c r="H71" s="57">
        <v>20</v>
      </c>
      <c r="I71" s="57">
        <v>5</v>
      </c>
      <c r="J71" s="57">
        <v>15</v>
      </c>
      <c r="K71" s="58">
        <v>300</v>
      </c>
      <c r="L71" s="58" t="s">
        <v>43</v>
      </c>
      <c r="M71" s="59" t="s">
        <v>44</v>
      </c>
      <c r="N71" s="61"/>
      <c r="O71" s="255">
        <v>0</v>
      </c>
      <c r="P71" s="193">
        <v>0</v>
      </c>
      <c r="Q71" s="148">
        <f t="shared" si="0"/>
        <v>0</v>
      </c>
    </row>
    <row r="72" spans="1:17" x14ac:dyDescent="0.25">
      <c r="A72" s="67">
        <v>50</v>
      </c>
      <c r="B72" s="68">
        <v>61</v>
      </c>
      <c r="C72" s="69" t="s">
        <v>48</v>
      </c>
      <c r="D72" s="70" t="s">
        <v>41</v>
      </c>
      <c r="E72" s="68">
        <v>216</v>
      </c>
      <c r="F72" s="68"/>
      <c r="G72" s="68">
        <v>69</v>
      </c>
      <c r="H72" s="73">
        <v>19</v>
      </c>
      <c r="I72" s="73">
        <v>7</v>
      </c>
      <c r="J72" s="73">
        <v>13</v>
      </c>
      <c r="K72" s="67">
        <v>247</v>
      </c>
      <c r="L72" s="67" t="s">
        <v>51</v>
      </c>
      <c r="M72" s="71" t="s">
        <v>52</v>
      </c>
      <c r="N72" s="76" t="s">
        <v>53</v>
      </c>
      <c r="O72" s="255">
        <v>0</v>
      </c>
      <c r="P72" s="193">
        <v>0</v>
      </c>
      <c r="Q72" s="148">
        <f t="shared" si="0"/>
        <v>0</v>
      </c>
    </row>
    <row r="73" spans="1:17" x14ac:dyDescent="0.25">
      <c r="A73" s="58">
        <v>51</v>
      </c>
      <c r="B73" s="55">
        <v>62</v>
      </c>
      <c r="C73" s="56" t="s">
        <v>48</v>
      </c>
      <c r="D73" s="60" t="s">
        <v>41</v>
      </c>
      <c r="E73" s="55">
        <v>336</v>
      </c>
      <c r="F73" s="55"/>
      <c r="G73" s="55">
        <v>107</v>
      </c>
      <c r="H73" s="57">
        <v>20</v>
      </c>
      <c r="I73" s="57">
        <v>6</v>
      </c>
      <c r="J73" s="57">
        <v>14</v>
      </c>
      <c r="K73" s="58">
        <v>280</v>
      </c>
      <c r="L73" s="58" t="s">
        <v>55</v>
      </c>
      <c r="M73" s="59" t="s">
        <v>42</v>
      </c>
      <c r="N73" s="61"/>
      <c r="O73" s="255">
        <v>0</v>
      </c>
      <c r="P73" s="193">
        <v>0</v>
      </c>
      <c r="Q73" s="148">
        <f t="shared" ref="Q73:Q82" si="1">O73</f>
        <v>0</v>
      </c>
    </row>
    <row r="74" spans="1:17" x14ac:dyDescent="0.25">
      <c r="A74" s="58">
        <v>51</v>
      </c>
      <c r="B74" s="55">
        <v>62</v>
      </c>
      <c r="C74" s="56" t="s">
        <v>48</v>
      </c>
      <c r="D74" s="60" t="s">
        <v>41</v>
      </c>
      <c r="E74" s="55">
        <v>336</v>
      </c>
      <c r="F74" s="55"/>
      <c r="G74" s="55">
        <v>107</v>
      </c>
      <c r="H74" s="57">
        <v>20</v>
      </c>
      <c r="I74" s="57">
        <v>6</v>
      </c>
      <c r="J74" s="57">
        <v>14</v>
      </c>
      <c r="K74" s="58">
        <v>280</v>
      </c>
      <c r="L74" s="58" t="s">
        <v>43</v>
      </c>
      <c r="M74" s="59" t="s">
        <v>44</v>
      </c>
      <c r="N74" s="61"/>
      <c r="O74" s="255">
        <v>0</v>
      </c>
      <c r="P74" s="193">
        <v>0</v>
      </c>
      <c r="Q74" s="148">
        <f t="shared" si="1"/>
        <v>0</v>
      </c>
    </row>
    <row r="75" spans="1:17" x14ac:dyDescent="0.25">
      <c r="A75" s="67">
        <v>52</v>
      </c>
      <c r="B75" s="68">
        <v>63</v>
      </c>
      <c r="C75" s="69" t="s">
        <v>48</v>
      </c>
      <c r="D75" s="70" t="s">
        <v>41</v>
      </c>
      <c r="E75" s="68">
        <v>173</v>
      </c>
      <c r="F75" s="68"/>
      <c r="G75" s="68">
        <v>55</v>
      </c>
      <c r="H75" s="73">
        <v>17</v>
      </c>
      <c r="I75" s="73">
        <v>4</v>
      </c>
      <c r="J75" s="73">
        <v>8</v>
      </c>
      <c r="K75" s="67">
        <v>136</v>
      </c>
      <c r="L75" s="67" t="s">
        <v>58</v>
      </c>
      <c r="M75" s="75" t="s">
        <v>59</v>
      </c>
      <c r="N75" s="75"/>
      <c r="O75" s="255">
        <v>0</v>
      </c>
      <c r="P75" s="193">
        <v>0</v>
      </c>
      <c r="Q75" s="148">
        <f t="shared" si="1"/>
        <v>0</v>
      </c>
    </row>
    <row r="76" spans="1:17" x14ac:dyDescent="0.25">
      <c r="A76" s="58">
        <v>53</v>
      </c>
      <c r="B76" s="55">
        <v>64</v>
      </c>
      <c r="C76" s="56" t="s">
        <v>48</v>
      </c>
      <c r="D76" s="60" t="s">
        <v>41</v>
      </c>
      <c r="E76" s="55">
        <v>232</v>
      </c>
      <c r="F76" s="55"/>
      <c r="G76" s="55">
        <v>74</v>
      </c>
      <c r="H76" s="57">
        <v>21</v>
      </c>
      <c r="I76" s="57">
        <v>5</v>
      </c>
      <c r="J76" s="57">
        <v>16</v>
      </c>
      <c r="K76" s="58">
        <v>336</v>
      </c>
      <c r="L76" s="58" t="s">
        <v>57</v>
      </c>
      <c r="M76" s="59" t="s">
        <v>42</v>
      </c>
      <c r="N76" s="61"/>
      <c r="O76" s="255">
        <v>0</v>
      </c>
      <c r="P76" s="193">
        <v>0</v>
      </c>
      <c r="Q76" s="148">
        <f t="shared" si="1"/>
        <v>0</v>
      </c>
    </row>
    <row r="77" spans="1:17" x14ac:dyDescent="0.25">
      <c r="A77" s="58">
        <v>53</v>
      </c>
      <c r="B77" s="55">
        <v>64</v>
      </c>
      <c r="C77" s="56" t="s">
        <v>48</v>
      </c>
      <c r="D77" s="60" t="s">
        <v>41</v>
      </c>
      <c r="E77" s="55">
        <v>232</v>
      </c>
      <c r="F77" s="55"/>
      <c r="G77" s="55">
        <v>74</v>
      </c>
      <c r="H77" s="57">
        <v>21</v>
      </c>
      <c r="I77" s="57">
        <v>5</v>
      </c>
      <c r="J77" s="57">
        <v>16</v>
      </c>
      <c r="K77" s="58">
        <v>336</v>
      </c>
      <c r="L77" s="58" t="s">
        <v>43</v>
      </c>
      <c r="M77" s="59" t="s">
        <v>44</v>
      </c>
      <c r="N77" s="61"/>
      <c r="O77" s="255">
        <v>0</v>
      </c>
      <c r="P77" s="193">
        <v>0</v>
      </c>
      <c r="Q77" s="148">
        <f t="shared" si="1"/>
        <v>0</v>
      </c>
    </row>
    <row r="78" spans="1:17" x14ac:dyDescent="0.25">
      <c r="A78" s="58">
        <v>54</v>
      </c>
      <c r="B78" s="55">
        <v>65</v>
      </c>
      <c r="C78" s="56" t="s">
        <v>48</v>
      </c>
      <c r="D78" s="60" t="s">
        <v>41</v>
      </c>
      <c r="E78" s="55">
        <v>261</v>
      </c>
      <c r="F78" s="55"/>
      <c r="G78" s="55">
        <v>83</v>
      </c>
      <c r="H78" s="57">
        <v>19</v>
      </c>
      <c r="I78" s="57">
        <v>6</v>
      </c>
      <c r="J78" s="57">
        <v>13</v>
      </c>
      <c r="K78" s="58">
        <v>247</v>
      </c>
      <c r="L78" s="58" t="s">
        <v>57</v>
      </c>
      <c r="M78" s="59" t="s">
        <v>42</v>
      </c>
      <c r="N78" s="61"/>
      <c r="O78" s="255">
        <v>0</v>
      </c>
      <c r="P78" s="193">
        <v>0</v>
      </c>
      <c r="Q78" s="148">
        <f t="shared" si="1"/>
        <v>0</v>
      </c>
    </row>
    <row r="79" spans="1:17" x14ac:dyDescent="0.25">
      <c r="A79" s="58">
        <v>54</v>
      </c>
      <c r="B79" s="55">
        <v>65</v>
      </c>
      <c r="C79" s="56" t="s">
        <v>48</v>
      </c>
      <c r="D79" s="60" t="s">
        <v>41</v>
      </c>
      <c r="E79" s="55">
        <v>261</v>
      </c>
      <c r="F79" s="55"/>
      <c r="G79" s="55">
        <v>83</v>
      </c>
      <c r="H79" s="57">
        <v>19</v>
      </c>
      <c r="I79" s="57">
        <v>6</v>
      </c>
      <c r="J79" s="57">
        <v>13</v>
      </c>
      <c r="K79" s="58">
        <v>247</v>
      </c>
      <c r="L79" s="58" t="s">
        <v>43</v>
      </c>
      <c r="M79" s="59" t="s">
        <v>44</v>
      </c>
      <c r="N79" s="61"/>
      <c r="O79" s="255">
        <v>0</v>
      </c>
      <c r="P79" s="193">
        <v>0</v>
      </c>
      <c r="Q79" s="148">
        <f t="shared" si="1"/>
        <v>0</v>
      </c>
    </row>
    <row r="80" spans="1:17" x14ac:dyDescent="0.25">
      <c r="A80" s="58">
        <v>55</v>
      </c>
      <c r="B80" s="55">
        <v>66</v>
      </c>
      <c r="C80" s="56" t="s">
        <v>48</v>
      </c>
      <c r="D80" s="60" t="s">
        <v>41</v>
      </c>
      <c r="E80" s="55">
        <v>213</v>
      </c>
      <c r="F80" s="55"/>
      <c r="G80" s="55">
        <v>68</v>
      </c>
      <c r="H80" s="57">
        <v>19</v>
      </c>
      <c r="I80" s="57">
        <v>5</v>
      </c>
      <c r="J80" s="57">
        <v>13</v>
      </c>
      <c r="K80" s="58">
        <v>247</v>
      </c>
      <c r="L80" s="58" t="s">
        <v>57</v>
      </c>
      <c r="M80" s="59" t="s">
        <v>42</v>
      </c>
      <c r="N80" s="61"/>
      <c r="O80" s="255">
        <v>0</v>
      </c>
      <c r="P80" s="193">
        <v>0</v>
      </c>
      <c r="Q80" s="148">
        <f t="shared" si="1"/>
        <v>0</v>
      </c>
    </row>
    <row r="81" spans="1:17" x14ac:dyDescent="0.25">
      <c r="A81" s="58">
        <v>55</v>
      </c>
      <c r="B81" s="55">
        <v>66</v>
      </c>
      <c r="C81" s="56" t="s">
        <v>48</v>
      </c>
      <c r="D81" s="60" t="s">
        <v>41</v>
      </c>
      <c r="E81" s="55">
        <v>213</v>
      </c>
      <c r="F81" s="55"/>
      <c r="G81" s="55">
        <v>68</v>
      </c>
      <c r="H81" s="57">
        <v>19</v>
      </c>
      <c r="I81" s="57">
        <v>5</v>
      </c>
      <c r="J81" s="57">
        <v>13</v>
      </c>
      <c r="K81" s="58">
        <v>247</v>
      </c>
      <c r="L81" s="58" t="s">
        <v>43</v>
      </c>
      <c r="M81" s="59" t="s">
        <v>44</v>
      </c>
      <c r="N81" s="61"/>
      <c r="O81" s="255">
        <v>0</v>
      </c>
      <c r="P81" s="193">
        <v>0</v>
      </c>
      <c r="Q81" s="148">
        <f t="shared" si="1"/>
        <v>0</v>
      </c>
    </row>
    <row r="82" spans="1:17" x14ac:dyDescent="0.25">
      <c r="A82" s="67">
        <v>56</v>
      </c>
      <c r="B82" s="68">
        <v>79</v>
      </c>
      <c r="C82" s="69" t="s">
        <v>49</v>
      </c>
      <c r="D82" s="70" t="s">
        <v>50</v>
      </c>
      <c r="E82" s="68">
        <v>16</v>
      </c>
      <c r="F82" s="68"/>
      <c r="G82" s="68">
        <v>5</v>
      </c>
      <c r="H82" s="73">
        <v>3</v>
      </c>
      <c r="I82" s="73">
        <v>2</v>
      </c>
      <c r="J82" s="73">
        <v>1</v>
      </c>
      <c r="K82" s="67">
        <v>3</v>
      </c>
      <c r="L82" s="67" t="s">
        <v>60</v>
      </c>
      <c r="M82" s="71" t="s">
        <v>61</v>
      </c>
      <c r="N82" s="75"/>
      <c r="O82" s="255">
        <v>0</v>
      </c>
      <c r="P82" s="193">
        <v>0</v>
      </c>
      <c r="Q82" s="148">
        <f t="shared" si="1"/>
        <v>0</v>
      </c>
    </row>
    <row r="83" spans="1:17" x14ac:dyDescent="0.25">
      <c r="A83" s="213" t="s">
        <v>37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143"/>
      <c r="Q83" s="143"/>
    </row>
    <row r="84" spans="1:17" x14ac:dyDescent="0.25">
      <c r="A84" s="214"/>
      <c r="B84" s="214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143"/>
      <c r="Q84" s="143"/>
    </row>
    <row r="85" spans="1:17" x14ac:dyDescent="0.25">
      <c r="A85" s="214"/>
      <c r="B85" s="214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143"/>
      <c r="Q85" s="143"/>
    </row>
    <row r="86" spans="1:17" x14ac:dyDescent="0.25">
      <c r="A86" s="214"/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143"/>
      <c r="Q86" s="143"/>
    </row>
    <row r="87" spans="1:17" x14ac:dyDescent="0.25">
      <c r="A87" s="214"/>
      <c r="B87" s="214"/>
      <c r="C87" s="214"/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143"/>
      <c r="Q87" s="143"/>
    </row>
    <row r="88" spans="1:17" x14ac:dyDescent="0.25">
      <c r="A88" s="215"/>
      <c r="B88" s="215"/>
      <c r="C88" s="215"/>
      <c r="D88" s="215"/>
      <c r="E88" s="215"/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143"/>
      <c r="Q88" s="143"/>
    </row>
    <row r="89" spans="1:17" ht="15" customHeight="1" x14ac:dyDescent="0.25">
      <c r="A89" s="228" t="s">
        <v>20</v>
      </c>
      <c r="B89" s="229"/>
      <c r="C89" s="229"/>
      <c r="D89" s="229"/>
      <c r="E89" s="229"/>
      <c r="F89" s="229"/>
      <c r="G89" s="229"/>
      <c r="H89" s="229"/>
      <c r="I89" s="229"/>
      <c r="J89" s="229"/>
      <c r="K89" s="229"/>
      <c r="L89" s="229"/>
      <c r="M89" s="229"/>
      <c r="N89" s="230"/>
      <c r="O89" s="156">
        <f>SUBTOTAL(9,O8:O82)</f>
        <v>0</v>
      </c>
      <c r="P89" s="151">
        <f t="shared" ref="P89:Q89" si="2">SUBTOTAL(9,P8:P82)</f>
        <v>0</v>
      </c>
      <c r="Q89" s="150">
        <f t="shared" si="2"/>
        <v>0</v>
      </c>
    </row>
    <row r="90" spans="1:17" x14ac:dyDescent="0.25">
      <c r="A90" s="225"/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7"/>
      <c r="O90" s="143"/>
      <c r="P90" s="149" t="s">
        <v>103</v>
      </c>
      <c r="Q90" s="168" t="s">
        <v>104</v>
      </c>
    </row>
    <row r="91" spans="1:17" ht="15.75" x14ac:dyDescent="0.25">
      <c r="A91" s="222" t="s">
        <v>106</v>
      </c>
      <c r="B91" s="223"/>
      <c r="C91" s="223"/>
      <c r="D91" s="223"/>
      <c r="E91" s="223"/>
      <c r="F91" s="223"/>
      <c r="G91" s="223"/>
      <c r="H91" s="223"/>
      <c r="I91" s="223"/>
      <c r="J91" s="223"/>
      <c r="K91" s="223"/>
      <c r="L91" s="223"/>
      <c r="M91" s="223"/>
      <c r="N91" s="224"/>
      <c r="O91" s="169">
        <f>O89</f>
        <v>0</v>
      </c>
      <c r="P91" s="211">
        <f>SUM(P89:Q89)</f>
        <v>0</v>
      </c>
      <c r="Q91" s="211"/>
    </row>
    <row r="92" spans="1:17" ht="17.25" customHeight="1" x14ac:dyDescent="0.25">
      <c r="A92" s="225"/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7"/>
      <c r="O92" s="143"/>
      <c r="P92" s="212" t="s">
        <v>105</v>
      </c>
      <c r="Q92" s="212"/>
    </row>
  </sheetData>
  <sheetProtection algorithmName="SHA-512" hashValue="ltIEAV1zU0IglN+UNImSCrFzfRgTX2XC2SQogN6H2ZE29OfwTZ3iQgJtx8yPuNS9/BiN0oqn7eppHuBRP3eGIA==" saltValue="ctfmTYUz6vHQX9NYMLgxTQ==" spinCount="100000" sheet="1" objects="1" scenarios="1" selectLockedCells="1"/>
  <autoFilter ref="A7:O88"/>
  <mergeCells count="13">
    <mergeCell ref="P91:Q91"/>
    <mergeCell ref="P92:Q92"/>
    <mergeCell ref="A83:O88"/>
    <mergeCell ref="B1:O1"/>
    <mergeCell ref="B3:F3"/>
    <mergeCell ref="B4:D4"/>
    <mergeCell ref="B5:D5"/>
    <mergeCell ref="G2:O6"/>
    <mergeCell ref="P6:Q6"/>
    <mergeCell ref="A91:N91"/>
    <mergeCell ref="A92:N92"/>
    <mergeCell ref="A89:N89"/>
    <mergeCell ref="A90:N90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9" customWidth="1"/>
    <col min="2" max="2" width="19.28515625" style="29" customWidth="1"/>
    <col min="3" max="3" width="24.7109375" style="29" customWidth="1"/>
    <col min="4" max="4" width="19.140625" style="29" customWidth="1"/>
    <col min="5" max="5" width="20.5703125" style="32" customWidth="1"/>
    <col min="6" max="6" width="5.7109375" style="29" customWidth="1"/>
    <col min="7" max="7" width="22.7109375" style="29" customWidth="1"/>
    <col min="8" max="16384" width="9.140625" style="29"/>
  </cols>
  <sheetData>
    <row r="1" spans="1:7" ht="15" x14ac:dyDescent="0.2">
      <c r="A1" s="28"/>
      <c r="B1" s="11" t="s">
        <v>63</v>
      </c>
      <c r="E1" s="30"/>
    </row>
    <row r="2" spans="1:7" ht="15" x14ac:dyDescent="0.2">
      <c r="A2" s="6"/>
      <c r="B2" s="7"/>
    </row>
    <row r="3" spans="1:7" ht="12.75" x14ac:dyDescent="0.2">
      <c r="A3" s="5"/>
      <c r="B3" s="6" t="s">
        <v>33</v>
      </c>
    </row>
    <row r="4" spans="1:7" ht="15" x14ac:dyDescent="0.2">
      <c r="A4" s="7"/>
      <c r="B4" s="7" t="s">
        <v>65</v>
      </c>
    </row>
    <row r="5" spans="1:7" ht="15" x14ac:dyDescent="0.2">
      <c r="A5" s="7"/>
      <c r="B5" s="7" t="s">
        <v>27</v>
      </c>
    </row>
    <row r="6" spans="1:7" s="84" customFormat="1" ht="25.5" x14ac:dyDescent="0.25">
      <c r="A6" s="82" t="s">
        <v>32</v>
      </c>
      <c r="B6" s="82" t="s">
        <v>17</v>
      </c>
      <c r="C6" s="82" t="s">
        <v>18</v>
      </c>
      <c r="D6" s="82" t="s">
        <v>29</v>
      </c>
      <c r="E6" s="164" t="s">
        <v>30</v>
      </c>
      <c r="F6" s="83" t="s">
        <v>19</v>
      </c>
      <c r="G6" s="161" t="s">
        <v>13</v>
      </c>
    </row>
    <row r="7" spans="1:7" s="89" customFormat="1" ht="19.5" customHeight="1" x14ac:dyDescent="0.25">
      <c r="A7" s="85">
        <v>1</v>
      </c>
      <c r="B7" s="86" t="s">
        <v>49</v>
      </c>
      <c r="C7" s="87" t="s">
        <v>50</v>
      </c>
      <c r="D7" s="86" t="s">
        <v>62</v>
      </c>
      <c r="E7" s="254">
        <v>0</v>
      </c>
      <c r="F7" s="88">
        <v>21</v>
      </c>
      <c r="G7" s="157">
        <f>E7*F7</f>
        <v>0</v>
      </c>
    </row>
    <row r="8" spans="1:7" ht="12" customHeight="1" x14ac:dyDescent="0.2">
      <c r="A8" s="231" t="s">
        <v>31</v>
      </c>
      <c r="B8" s="232"/>
      <c r="C8" s="232"/>
      <c r="D8" s="232"/>
      <c r="E8" s="232"/>
      <c r="F8" s="232"/>
      <c r="G8" s="233"/>
    </row>
    <row r="9" spans="1:7" ht="12" customHeight="1" x14ac:dyDescent="0.2">
      <c r="A9" s="234"/>
      <c r="B9" s="235"/>
      <c r="C9" s="235"/>
      <c r="D9" s="235"/>
      <c r="E9" s="235"/>
      <c r="F9" s="235"/>
      <c r="G9" s="236"/>
    </row>
    <row r="10" spans="1:7" x14ac:dyDescent="0.2">
      <c r="A10" s="234"/>
      <c r="B10" s="235"/>
      <c r="C10" s="235"/>
      <c r="D10" s="235"/>
      <c r="E10" s="235"/>
      <c r="F10" s="235"/>
      <c r="G10" s="236"/>
    </row>
    <row r="11" spans="1:7" x14ac:dyDescent="0.2">
      <c r="A11" s="234"/>
      <c r="B11" s="235"/>
      <c r="C11" s="235"/>
      <c r="D11" s="235"/>
      <c r="E11" s="235"/>
      <c r="F11" s="235"/>
      <c r="G11" s="236"/>
    </row>
    <row r="12" spans="1:7" x14ac:dyDescent="0.2">
      <c r="A12" s="234"/>
      <c r="B12" s="235"/>
      <c r="C12" s="235"/>
      <c r="D12" s="235"/>
      <c r="E12" s="235"/>
      <c r="F12" s="235"/>
      <c r="G12" s="236"/>
    </row>
    <row r="13" spans="1:7" x14ac:dyDescent="0.2">
      <c r="A13" s="36"/>
      <c r="B13" s="37"/>
      <c r="C13" s="37"/>
      <c r="D13" s="37"/>
      <c r="E13" s="38"/>
      <c r="F13" s="37"/>
      <c r="G13" s="39"/>
    </row>
    <row r="14" spans="1:7" s="90" customFormat="1" ht="15.75" x14ac:dyDescent="0.25">
      <c r="A14" s="189" t="s">
        <v>20</v>
      </c>
      <c r="B14" s="190"/>
      <c r="C14" s="190"/>
      <c r="D14" s="190"/>
      <c r="E14" s="190"/>
      <c r="F14" s="194">
        <f>F7</f>
        <v>21</v>
      </c>
      <c r="G14" s="162">
        <f>G7</f>
        <v>0</v>
      </c>
    </row>
    <row r="15" spans="1:7" x14ac:dyDescent="0.2">
      <c r="G15" s="163" t="s">
        <v>108</v>
      </c>
    </row>
  </sheetData>
  <sheetProtection algorithmName="SHA-512" hashValue="D2cD79Jy6DrKAo9x2aGzKwyvgLfbO/ol6rErAp4dvE1TKLSQQ4FduXHFdze2H4u2Pi/aIgVpvRnBVMTJbAwXJg==" saltValue="G8K7TiGIcdM4YrdJ50zxMQ==" spinCount="100000" sheet="1" objects="1" scenarios="1" selectLockedCells="1"/>
  <autoFilter ref="A6:E11"/>
  <mergeCells count="1">
    <mergeCell ref="A8:G12"/>
  </mergeCells>
  <printOptions horizontalCentered="1"/>
  <pageMargins left="0.25" right="0.25" top="0.75" bottom="0.75" header="0.3" footer="0.3"/>
  <pageSetup paperSize="9" scale="85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0"/>
  <sheetViews>
    <sheetView view="pageBreakPreview" zoomScaleNormal="70" zoomScaleSheetLayoutView="100" workbookViewId="0">
      <selection activeCell="C9" sqref="C9"/>
    </sheetView>
  </sheetViews>
  <sheetFormatPr defaultColWidth="9.140625" defaultRowHeight="12" x14ac:dyDescent="0.2"/>
  <cols>
    <col min="1" max="1" width="6" style="29" customWidth="1"/>
    <col min="2" max="2" width="40.140625" style="29" customWidth="1"/>
    <col min="3" max="3" width="19.140625" style="32" customWidth="1"/>
    <col min="4" max="4" width="7.5703125" style="31" customWidth="1"/>
    <col min="5" max="5" width="16" style="29" customWidth="1"/>
    <col min="6" max="6" width="17.85546875" style="29" customWidth="1"/>
    <col min="7" max="16384" width="9.140625" style="29"/>
  </cols>
  <sheetData>
    <row r="1" spans="1:6" ht="15" x14ac:dyDescent="0.2">
      <c r="A1" s="28"/>
      <c r="B1" s="54" t="s">
        <v>47</v>
      </c>
      <c r="C1" s="30"/>
    </row>
    <row r="2" spans="1:6" ht="15" x14ac:dyDescent="0.2">
      <c r="A2" s="6"/>
      <c r="B2" s="7"/>
    </row>
    <row r="3" spans="1:6" ht="12.75" x14ac:dyDescent="0.2">
      <c r="A3" s="5"/>
      <c r="B3" s="6" t="s">
        <v>33</v>
      </c>
    </row>
    <row r="4" spans="1:6" ht="15" x14ac:dyDescent="0.2">
      <c r="A4" s="7"/>
      <c r="B4" s="7" t="s">
        <v>65</v>
      </c>
    </row>
    <row r="5" spans="1:6" ht="15" x14ac:dyDescent="0.2">
      <c r="A5" s="7"/>
      <c r="B5" s="7" t="s">
        <v>28</v>
      </c>
    </row>
    <row r="6" spans="1:6" s="33" customFormat="1" x14ac:dyDescent="0.2">
      <c r="A6" s="42" t="s">
        <v>21</v>
      </c>
      <c r="B6" s="42" t="s">
        <v>22</v>
      </c>
      <c r="C6" s="158" t="s">
        <v>23</v>
      </c>
      <c r="D6" s="43" t="s">
        <v>19</v>
      </c>
      <c r="E6" s="159" t="s">
        <v>24</v>
      </c>
      <c r="F6" s="159" t="s">
        <v>25</v>
      </c>
    </row>
    <row r="7" spans="1:6" s="33" customFormat="1" x14ac:dyDescent="0.2">
      <c r="A7" s="44"/>
      <c r="B7" s="45"/>
      <c r="C7" s="46"/>
      <c r="D7" s="47"/>
      <c r="E7" s="47"/>
      <c r="F7" s="47"/>
    </row>
    <row r="8" spans="1:6" s="34" customFormat="1" ht="15.75" x14ac:dyDescent="0.25">
      <c r="A8" s="80">
        <v>1</v>
      </c>
      <c r="B8" s="191" t="s">
        <v>64</v>
      </c>
      <c r="C8" s="252">
        <v>0</v>
      </c>
      <c r="D8" s="177">
        <v>21</v>
      </c>
      <c r="E8" s="192">
        <f>C8*D8</f>
        <v>0</v>
      </c>
      <c r="F8" s="180"/>
    </row>
    <row r="9" spans="1:6" s="34" customFormat="1" ht="15.75" x14ac:dyDescent="0.25">
      <c r="A9" s="81">
        <v>2</v>
      </c>
      <c r="B9" s="191" t="s">
        <v>64</v>
      </c>
      <c r="C9" s="253">
        <v>0</v>
      </c>
      <c r="D9" s="177">
        <v>21</v>
      </c>
      <c r="E9" s="180"/>
      <c r="F9" s="192">
        <f>C9*D9</f>
        <v>0</v>
      </c>
    </row>
    <row r="10" spans="1:6" x14ac:dyDescent="0.2">
      <c r="A10" s="35"/>
      <c r="B10" s="232" t="s">
        <v>26</v>
      </c>
      <c r="C10" s="232"/>
      <c r="D10" s="232"/>
      <c r="E10" s="232"/>
      <c r="F10" s="232"/>
    </row>
    <row r="11" spans="1:6" ht="12" customHeight="1" x14ac:dyDescent="0.2">
      <c r="A11" s="24"/>
      <c r="B11" s="235"/>
      <c r="C11" s="235"/>
      <c r="D11" s="235"/>
      <c r="E11" s="235"/>
      <c r="F11" s="235"/>
    </row>
    <row r="12" spans="1:6" x14ac:dyDescent="0.2">
      <c r="A12" s="24"/>
      <c r="B12" s="235"/>
      <c r="C12" s="235"/>
      <c r="D12" s="235"/>
      <c r="E12" s="235"/>
      <c r="F12" s="235"/>
    </row>
    <row r="13" spans="1:6" x14ac:dyDescent="0.2">
      <c r="A13" s="24"/>
      <c r="B13" s="235"/>
      <c r="C13" s="235"/>
      <c r="D13" s="235"/>
      <c r="E13" s="235"/>
      <c r="F13" s="235"/>
    </row>
    <row r="14" spans="1:6" x14ac:dyDescent="0.2">
      <c r="A14" s="24"/>
      <c r="B14" s="235"/>
      <c r="C14" s="235"/>
      <c r="D14" s="235"/>
      <c r="E14" s="235"/>
      <c r="F14" s="235"/>
    </row>
    <row r="15" spans="1:6" x14ac:dyDescent="0.2">
      <c r="A15" s="36"/>
      <c r="B15" s="37"/>
      <c r="C15" s="38"/>
      <c r="D15" s="38"/>
      <c r="E15" s="37"/>
      <c r="F15" s="37"/>
    </row>
    <row r="16" spans="1:6" s="41" customFormat="1" ht="15" x14ac:dyDescent="0.25">
      <c r="A16" s="40"/>
      <c r="B16" s="48" t="s">
        <v>20</v>
      </c>
      <c r="C16" s="49"/>
      <c r="D16" s="49"/>
      <c r="E16" s="160">
        <f>E8</f>
        <v>0</v>
      </c>
      <c r="F16" s="160">
        <f>F9</f>
        <v>0</v>
      </c>
    </row>
    <row r="17" spans="2:6" ht="15" x14ac:dyDescent="0.25">
      <c r="B17" s="106" t="s">
        <v>87</v>
      </c>
      <c r="C17" s="106"/>
      <c r="D17" s="106">
        <v>21</v>
      </c>
      <c r="E17" s="237">
        <f>SUM(E16:F16)</f>
        <v>0</v>
      </c>
      <c r="F17" s="238"/>
    </row>
    <row r="18" spans="2:6" x14ac:dyDescent="0.2">
      <c r="D18" s="32"/>
      <c r="E18" s="239" t="s">
        <v>108</v>
      </c>
      <c r="F18" s="239"/>
    </row>
    <row r="19" spans="2:6" x14ac:dyDescent="0.2">
      <c r="D19" s="32"/>
    </row>
    <row r="20" spans="2:6" x14ac:dyDescent="0.2">
      <c r="D20" s="32"/>
    </row>
    <row r="21" spans="2:6" x14ac:dyDescent="0.2">
      <c r="D21" s="32"/>
    </row>
    <row r="22" spans="2:6" x14ac:dyDescent="0.2">
      <c r="D22" s="32"/>
    </row>
    <row r="23" spans="2:6" x14ac:dyDescent="0.2">
      <c r="D23" s="32"/>
      <c r="F23" s="50"/>
    </row>
    <row r="24" spans="2:6" x14ac:dyDescent="0.2">
      <c r="D24" s="32"/>
    </row>
    <row r="25" spans="2:6" x14ac:dyDescent="0.2">
      <c r="D25" s="32"/>
    </row>
    <row r="26" spans="2:6" x14ac:dyDescent="0.2">
      <c r="D26" s="32"/>
    </row>
    <row r="27" spans="2:6" x14ac:dyDescent="0.2">
      <c r="D27" s="32"/>
    </row>
    <row r="28" spans="2:6" x14ac:dyDescent="0.2">
      <c r="D28" s="32"/>
    </row>
    <row r="29" spans="2:6" x14ac:dyDescent="0.2">
      <c r="D29" s="32"/>
    </row>
    <row r="30" spans="2:6" x14ac:dyDescent="0.2">
      <c r="D30" s="32"/>
    </row>
  </sheetData>
  <sheetProtection algorithmName="SHA-512" hashValue="4TuvMQ+Y4cfQclaVUYwCGQQUGjjmnGbb8lVrrGH7l5M4343K/x8nTGaWMFbktr0QgV2/AuiJMxQut4kytq/K8Q==" saltValue="ySNUSt10JVsG7bqqX9bwCg==" spinCount="100000" sheet="1" objects="1" scenarios="1" selectLockedCells="1"/>
  <autoFilter ref="A6:D13"/>
  <mergeCells count="3">
    <mergeCell ref="B10:F14"/>
    <mergeCell ref="E17:F17"/>
    <mergeCell ref="E18:F18"/>
  </mergeCells>
  <printOptions horizontalCentered="1"/>
  <pageMargins left="0.7" right="0.7" top="0.75" bottom="0.75" header="0.3" footer="0.3"/>
  <pageSetup paperSize="9" scale="81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workbookViewId="0">
      <selection activeCell="C8" sqref="C8"/>
    </sheetView>
  </sheetViews>
  <sheetFormatPr defaultColWidth="9.140625" defaultRowHeight="12" x14ac:dyDescent="0.2"/>
  <cols>
    <col min="1" max="1" width="6" style="29" customWidth="1"/>
    <col min="2" max="2" width="26.85546875" style="29" customWidth="1"/>
    <col min="3" max="3" width="19.85546875" style="32" customWidth="1"/>
    <col min="4" max="4" width="7.5703125" style="31" customWidth="1"/>
    <col min="5" max="5" width="25.5703125" style="29" customWidth="1"/>
    <col min="6" max="16384" width="9.140625" style="29"/>
  </cols>
  <sheetData>
    <row r="1" spans="1:5" ht="15" customHeight="1" x14ac:dyDescent="0.2">
      <c r="A1" s="28"/>
      <c r="B1" s="241" t="s">
        <v>47</v>
      </c>
      <c r="C1" s="241"/>
      <c r="D1" s="241"/>
      <c r="E1" s="241"/>
    </row>
    <row r="2" spans="1:5" ht="15" customHeight="1" x14ac:dyDescent="0.2">
      <c r="A2" s="6"/>
      <c r="B2" s="241"/>
      <c r="C2" s="241"/>
      <c r="D2" s="241"/>
      <c r="E2" s="241"/>
    </row>
    <row r="3" spans="1:5" ht="12.75" customHeight="1" x14ac:dyDescent="0.2">
      <c r="A3" s="5"/>
      <c r="B3" s="241"/>
      <c r="C3" s="241"/>
      <c r="D3" s="241"/>
      <c r="E3" s="241"/>
    </row>
    <row r="4" spans="1:5" ht="15" x14ac:dyDescent="0.2">
      <c r="A4" s="91"/>
      <c r="B4" s="91" t="s">
        <v>65</v>
      </c>
    </row>
    <row r="5" spans="1:5" ht="15" x14ac:dyDescent="0.2">
      <c r="A5" s="91"/>
      <c r="B5" s="91" t="s">
        <v>86</v>
      </c>
    </row>
    <row r="6" spans="1:5" s="33" customFormat="1" x14ac:dyDescent="0.2">
      <c r="A6" s="170" t="s">
        <v>21</v>
      </c>
      <c r="B6" s="170" t="s">
        <v>22</v>
      </c>
      <c r="C6" s="171" t="s">
        <v>23</v>
      </c>
      <c r="D6" s="172" t="s">
        <v>19</v>
      </c>
      <c r="E6" s="173" t="s">
        <v>85</v>
      </c>
    </row>
    <row r="7" spans="1:5" s="33" customFormat="1" x14ac:dyDescent="0.2">
      <c r="A7" s="170"/>
      <c r="B7" s="170"/>
      <c r="C7" s="174"/>
      <c r="D7" s="172"/>
      <c r="E7" s="172"/>
    </row>
    <row r="8" spans="1:5" s="34" customFormat="1" ht="15.75" x14ac:dyDescent="0.25">
      <c r="A8" s="175">
        <v>1</v>
      </c>
      <c r="B8" s="176" t="s">
        <v>64</v>
      </c>
      <c r="C8" s="251">
        <v>0</v>
      </c>
      <c r="D8" s="177">
        <v>21</v>
      </c>
      <c r="E8" s="178">
        <f>C8*D8</f>
        <v>0</v>
      </c>
    </row>
    <row r="9" spans="1:5" s="34" customFormat="1" ht="15.75" x14ac:dyDescent="0.25">
      <c r="A9" s="175"/>
      <c r="B9" s="176"/>
      <c r="C9" s="179"/>
      <c r="D9" s="177"/>
      <c r="E9" s="180"/>
    </row>
    <row r="10" spans="1:5" x14ac:dyDescent="0.2">
      <c r="A10" s="22"/>
      <c r="B10" s="240" t="s">
        <v>26</v>
      </c>
      <c r="C10" s="240"/>
      <c r="D10" s="240"/>
      <c r="E10" s="240"/>
    </row>
    <row r="11" spans="1:5" ht="12" customHeight="1" x14ac:dyDescent="0.2">
      <c r="A11" s="22"/>
      <c r="B11" s="240"/>
      <c r="C11" s="240"/>
      <c r="D11" s="240"/>
      <c r="E11" s="240"/>
    </row>
    <row r="12" spans="1:5" ht="9.75" customHeight="1" x14ac:dyDescent="0.2">
      <c r="A12" s="22"/>
      <c r="B12" s="240"/>
      <c r="C12" s="240"/>
      <c r="D12" s="240"/>
      <c r="E12" s="240"/>
    </row>
    <row r="13" spans="1:5" hidden="1" x14ac:dyDescent="0.2">
      <c r="A13" s="22"/>
      <c r="B13" s="240"/>
      <c r="C13" s="240"/>
      <c r="D13" s="240"/>
      <c r="E13" s="240"/>
    </row>
    <row r="14" spans="1:5" hidden="1" x14ac:dyDescent="0.2">
      <c r="A14" s="22"/>
      <c r="B14" s="240"/>
      <c r="C14" s="240"/>
      <c r="D14" s="240"/>
      <c r="E14" s="240"/>
    </row>
    <row r="15" spans="1:5" x14ac:dyDescent="0.2">
      <c r="A15" s="181"/>
      <c r="B15" s="181"/>
      <c r="C15" s="23"/>
      <c r="D15" s="23"/>
      <c r="E15" s="181"/>
    </row>
    <row r="16" spans="1:5" s="41" customFormat="1" ht="15" x14ac:dyDescent="0.25">
      <c r="A16" s="182"/>
      <c r="B16" s="106" t="s">
        <v>20</v>
      </c>
      <c r="C16" s="106"/>
      <c r="D16" s="106"/>
      <c r="E16" s="183">
        <f>E8</f>
        <v>0</v>
      </c>
    </row>
    <row r="17" spans="1:5" ht="18" customHeight="1" x14ac:dyDescent="0.2">
      <c r="A17" s="181"/>
      <c r="B17" s="181"/>
      <c r="C17" s="184"/>
      <c r="D17" s="184"/>
      <c r="E17" s="167" t="s">
        <v>107</v>
      </c>
    </row>
    <row r="18" spans="1:5" x14ac:dyDescent="0.2">
      <c r="D18" s="32"/>
    </row>
    <row r="19" spans="1:5" x14ac:dyDescent="0.2">
      <c r="D19" s="32"/>
    </row>
    <row r="20" spans="1:5" x14ac:dyDescent="0.2">
      <c r="D20" s="32"/>
    </row>
    <row r="21" spans="1:5" x14ac:dyDescent="0.2">
      <c r="D21" s="32"/>
    </row>
    <row r="22" spans="1:5" x14ac:dyDescent="0.2">
      <c r="D22" s="32"/>
    </row>
    <row r="23" spans="1:5" x14ac:dyDescent="0.2">
      <c r="D23" s="32"/>
    </row>
    <row r="24" spans="1:5" x14ac:dyDescent="0.2">
      <c r="D24" s="32"/>
    </row>
    <row r="25" spans="1:5" x14ac:dyDescent="0.2">
      <c r="D25" s="32"/>
    </row>
    <row r="26" spans="1:5" x14ac:dyDescent="0.2">
      <c r="D26" s="32"/>
    </row>
    <row r="27" spans="1:5" x14ac:dyDescent="0.2">
      <c r="D27" s="32"/>
    </row>
    <row r="28" spans="1:5" x14ac:dyDescent="0.2">
      <c r="D28" s="32"/>
    </row>
    <row r="29" spans="1:5" x14ac:dyDescent="0.2">
      <c r="D29" s="32"/>
    </row>
    <row r="30" spans="1:5" x14ac:dyDescent="0.2">
      <c r="D30" s="32"/>
    </row>
  </sheetData>
  <sheetProtection algorithmName="SHA-512" hashValue="ve/b+cZ42ebMXXeqQPwUnX/C1dVSG9NubS+u2iXxn7d2oLKdDwdDNaBX1hjhQx1SiCnklfc67OK/UrirMSKI3g==" saltValue="YrcUHq+NRwdvtpLo6w0RaQ==" spinCount="100000" sheet="1" objects="1" scenarios="1" selectLockedCells="1"/>
  <mergeCells count="2">
    <mergeCell ref="B10:E14"/>
    <mergeCell ref="B1:E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39"/>
  <sheetViews>
    <sheetView topLeftCell="A7" workbookViewId="0">
      <selection activeCell="A38" sqref="A38"/>
    </sheetView>
  </sheetViews>
  <sheetFormatPr defaultColWidth="9.140625" defaultRowHeight="15" x14ac:dyDescent="0.25"/>
  <cols>
    <col min="1" max="1" width="26.7109375" style="14" bestFit="1" customWidth="1"/>
    <col min="2" max="2" width="21.85546875" style="14" customWidth="1"/>
    <col min="3" max="3" width="26" style="14" customWidth="1"/>
    <col min="4" max="16384" width="9.140625" style="14"/>
  </cols>
  <sheetData>
    <row r="1" spans="1:3" x14ac:dyDescent="0.25">
      <c r="A1" s="53" t="s">
        <v>68</v>
      </c>
    </row>
    <row r="2" spans="1:3" x14ac:dyDescent="0.25">
      <c r="A2" s="13"/>
    </row>
    <row r="3" spans="1:3" x14ac:dyDescent="0.25">
      <c r="A3" s="6" t="s">
        <v>33</v>
      </c>
    </row>
    <row r="4" spans="1:3" x14ac:dyDescent="0.25">
      <c r="A4" s="91" t="s">
        <v>65</v>
      </c>
    </row>
    <row r="5" spans="1:3" x14ac:dyDescent="0.25">
      <c r="A5" s="15"/>
    </row>
    <row r="7" spans="1:3" ht="15" customHeight="1" x14ac:dyDescent="0.25">
      <c r="A7" s="195" t="s">
        <v>114</v>
      </c>
      <c r="B7" s="196"/>
      <c r="C7" s="197"/>
    </row>
    <row r="8" spans="1:3" ht="15" customHeight="1" x14ac:dyDescent="0.25">
      <c r="A8" s="198"/>
      <c r="B8" s="199"/>
      <c r="C8" s="200"/>
    </row>
    <row r="9" spans="1:3" x14ac:dyDescent="0.25">
      <c r="A9" s="16"/>
      <c r="B9" s="17"/>
      <c r="C9" s="18"/>
    </row>
    <row r="10" spans="1:3" x14ac:dyDescent="0.25">
      <c r="A10" s="19" t="s">
        <v>12</v>
      </c>
      <c r="B10" s="20"/>
      <c r="C10" s="21" t="s">
        <v>13</v>
      </c>
    </row>
    <row r="11" spans="1:3" x14ac:dyDescent="0.25">
      <c r="A11" s="16"/>
      <c r="B11" s="17"/>
      <c r="C11" s="18"/>
    </row>
    <row r="12" spans="1:3" x14ac:dyDescent="0.25">
      <c r="A12" s="107" t="s">
        <v>88</v>
      </c>
      <c r="B12" s="108" t="s">
        <v>89</v>
      </c>
      <c r="C12" s="109">
        <f>SO2_26847!O77</f>
        <v>0</v>
      </c>
    </row>
    <row r="13" spans="1:3" x14ac:dyDescent="0.25">
      <c r="A13" s="107" t="s">
        <v>90</v>
      </c>
      <c r="B13" s="108"/>
      <c r="C13" s="23"/>
    </row>
    <row r="14" spans="1:3" x14ac:dyDescent="0.25">
      <c r="A14" s="111" t="s">
        <v>91</v>
      </c>
      <c r="B14" s="112" t="s">
        <v>89</v>
      </c>
      <c r="C14" s="113">
        <f>SO2_26847!P75</f>
        <v>0</v>
      </c>
    </row>
    <row r="15" spans="1:3" x14ac:dyDescent="0.25">
      <c r="A15" s="114" t="s">
        <v>92</v>
      </c>
      <c r="B15" s="22" t="s">
        <v>111</v>
      </c>
      <c r="C15" s="23">
        <f>SO2_26847!O75</f>
        <v>0</v>
      </c>
    </row>
    <row r="16" spans="1:3" x14ac:dyDescent="0.25">
      <c r="A16" s="24"/>
      <c r="B16" s="25"/>
      <c r="C16" s="26"/>
    </row>
    <row r="17" spans="1:3" ht="24" x14ac:dyDescent="0.25">
      <c r="A17" s="117" t="s">
        <v>93</v>
      </c>
      <c r="B17" s="118" t="s">
        <v>111</v>
      </c>
      <c r="C17" s="119">
        <v>0</v>
      </c>
    </row>
    <row r="18" spans="1:3" x14ac:dyDescent="0.25">
      <c r="A18" s="120"/>
      <c r="B18" s="22"/>
      <c r="C18" s="26"/>
    </row>
    <row r="19" spans="1:3" ht="24" x14ac:dyDescent="0.25">
      <c r="A19" s="121" t="s">
        <v>94</v>
      </c>
      <c r="B19" s="22" t="s">
        <v>111</v>
      </c>
      <c r="C19" s="109">
        <v>0</v>
      </c>
    </row>
    <row r="20" spans="1:3" x14ac:dyDescent="0.25">
      <c r="A20" s="27" t="s">
        <v>90</v>
      </c>
      <c r="B20" s="25"/>
      <c r="C20" s="26"/>
    </row>
    <row r="21" spans="1:3" ht="24" x14ac:dyDescent="0.25">
      <c r="A21" s="122" t="s">
        <v>95</v>
      </c>
      <c r="B21" s="118" t="s">
        <v>111</v>
      </c>
      <c r="C21" s="124">
        <v>0</v>
      </c>
    </row>
    <row r="22" spans="1:3" ht="24" x14ac:dyDescent="0.25">
      <c r="A22" s="125" t="s">
        <v>96</v>
      </c>
      <c r="B22" s="115" t="s">
        <v>111</v>
      </c>
      <c r="C22" s="127">
        <v>0</v>
      </c>
    </row>
    <row r="23" spans="1:3" x14ac:dyDescent="0.25">
      <c r="A23" s="27"/>
      <c r="B23" s="25"/>
      <c r="C23" s="26"/>
    </row>
    <row r="24" spans="1:3" x14ac:dyDescent="0.25">
      <c r="A24" s="128"/>
      <c r="B24" s="17"/>
      <c r="C24" s="129"/>
    </row>
    <row r="25" spans="1:3" x14ac:dyDescent="0.25">
      <c r="A25" s="201" t="s">
        <v>97</v>
      </c>
      <c r="B25" s="130" t="s">
        <v>98</v>
      </c>
      <c r="C25" s="131">
        <f>C14+C17+C21</f>
        <v>0</v>
      </c>
    </row>
    <row r="26" spans="1:3" x14ac:dyDescent="0.25">
      <c r="A26" s="202"/>
      <c r="B26" s="130" t="s">
        <v>35</v>
      </c>
      <c r="C26" s="131">
        <f>C25*0.21</f>
        <v>0</v>
      </c>
    </row>
    <row r="27" spans="1:3" x14ac:dyDescent="0.25">
      <c r="A27" s="203"/>
      <c r="B27" s="130" t="s">
        <v>14</v>
      </c>
      <c r="C27" s="131">
        <f>C25*1.21</f>
        <v>0</v>
      </c>
    </row>
    <row r="29" spans="1:3" x14ac:dyDescent="0.25">
      <c r="A29" s="204" t="s">
        <v>99</v>
      </c>
      <c r="B29" s="132" t="s">
        <v>98</v>
      </c>
      <c r="C29" s="133">
        <f>C15+C22</f>
        <v>0</v>
      </c>
    </row>
    <row r="30" spans="1:3" x14ac:dyDescent="0.25">
      <c r="A30" s="205"/>
      <c r="B30" s="132" t="s">
        <v>35</v>
      </c>
      <c r="C30" s="133">
        <f>C29*0.21</f>
        <v>0</v>
      </c>
    </row>
    <row r="31" spans="1:3" x14ac:dyDescent="0.25">
      <c r="A31" s="206"/>
      <c r="B31" s="132" t="s">
        <v>14</v>
      </c>
      <c r="C31" s="133">
        <f>C29*1.21</f>
        <v>0</v>
      </c>
    </row>
    <row r="33" spans="1:3" x14ac:dyDescent="0.25">
      <c r="A33" s="207" t="s">
        <v>39</v>
      </c>
      <c r="B33" s="134" t="s">
        <v>98</v>
      </c>
      <c r="C33" s="135">
        <f>C25+C29</f>
        <v>0</v>
      </c>
    </row>
    <row r="34" spans="1:3" x14ac:dyDescent="0.25">
      <c r="A34" s="208"/>
      <c r="B34" s="134" t="s">
        <v>35</v>
      </c>
      <c r="C34" s="135">
        <f>C33*0.21</f>
        <v>0</v>
      </c>
    </row>
    <row r="35" spans="1:3" x14ac:dyDescent="0.25">
      <c r="A35" s="209"/>
      <c r="B35" s="134" t="s">
        <v>14</v>
      </c>
      <c r="C35" s="135">
        <f>C33*1.21</f>
        <v>0</v>
      </c>
    </row>
    <row r="37" spans="1:3" x14ac:dyDescent="0.25">
      <c r="A37" s="136" t="s">
        <v>15</v>
      </c>
    </row>
    <row r="38" spans="1:3" x14ac:dyDescent="0.25">
      <c r="A38" s="137"/>
    </row>
    <row r="39" spans="1:3" x14ac:dyDescent="0.25">
      <c r="A39" s="138" t="s">
        <v>100</v>
      </c>
      <c r="B39" s="139"/>
    </row>
  </sheetData>
  <sheetProtection algorithmName="SHA-512" hashValue="GE16+gSJsMx0ZvTeE1cAaiyBv4Ss84fIB9uV315TM5YAltyzVWk+Qr4EN7SeBGxIgbe0jsCHOQRSAXXdJDNHjw==" saltValue="GdmOVBFHvlJ974E5oPByMg==" spinCount="100000" sheet="1" objects="1" scenarios="1" selectLockedCells="1"/>
  <mergeCells count="4">
    <mergeCell ref="A33:A35"/>
    <mergeCell ref="A25:A27"/>
    <mergeCell ref="A29:A31"/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P78"/>
  <sheetViews>
    <sheetView workbookViewId="0">
      <selection activeCell="N7" sqref="N7"/>
    </sheetView>
  </sheetViews>
  <sheetFormatPr defaultColWidth="9.140625" defaultRowHeight="25.5" customHeight="1" x14ac:dyDescent="0.25"/>
  <cols>
    <col min="1" max="1" width="6.7109375" style="2" customWidth="1"/>
    <col min="2" max="2" width="5.5703125" style="3" customWidth="1"/>
    <col min="3" max="3" width="13.5703125" style="92" customWidth="1"/>
    <col min="4" max="4" width="19.28515625" style="52" bestFit="1" customWidth="1"/>
    <col min="5" max="5" width="6.5703125" style="2" bestFit="1" customWidth="1"/>
    <col min="6" max="6" width="7.5703125" style="92" bestFit="1" customWidth="1"/>
    <col min="7" max="7" width="7.140625" style="92" bestFit="1" customWidth="1"/>
    <col min="8" max="8" width="7" style="92" customWidth="1"/>
    <col min="9" max="9" width="7.5703125" style="92" bestFit="1" customWidth="1"/>
    <col min="10" max="10" width="7.140625" style="92" bestFit="1" customWidth="1"/>
    <col min="11" max="11" width="8.7109375" style="92" customWidth="1"/>
    <col min="12" max="12" width="27.5703125" style="92" customWidth="1"/>
    <col min="13" max="13" width="31.28515625" style="92" customWidth="1"/>
    <col min="14" max="14" width="22" style="92" customWidth="1"/>
    <col min="15" max="15" width="19.85546875" style="92" customWidth="1"/>
    <col min="16" max="16" width="22.7109375" style="92" customWidth="1"/>
    <col min="17" max="16384" width="9.140625" style="92"/>
  </cols>
  <sheetData>
    <row r="1" spans="1:16" ht="18" customHeight="1" x14ac:dyDescent="0.25">
      <c r="A1" s="10"/>
      <c r="B1" s="216" t="s">
        <v>69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6" ht="3" customHeight="1" x14ac:dyDescent="0.25">
      <c r="A2" s="10"/>
      <c r="B2" s="4"/>
      <c r="C2" s="12"/>
      <c r="D2" s="51"/>
      <c r="E2" s="10"/>
      <c r="F2" s="220"/>
      <c r="G2" s="220"/>
      <c r="H2" s="220"/>
      <c r="I2" s="220"/>
      <c r="J2" s="220"/>
      <c r="K2" s="220"/>
      <c r="L2" s="220"/>
      <c r="M2" s="220"/>
      <c r="N2" s="220"/>
    </row>
    <row r="3" spans="1:16" ht="14.25" customHeight="1" x14ac:dyDescent="0.25">
      <c r="A3" s="10"/>
      <c r="B3" s="217" t="s">
        <v>33</v>
      </c>
      <c r="C3" s="217"/>
      <c r="D3" s="217"/>
      <c r="E3" s="217"/>
      <c r="F3" s="220"/>
      <c r="G3" s="220"/>
      <c r="H3" s="220"/>
      <c r="I3" s="220"/>
      <c r="J3" s="220"/>
      <c r="K3" s="220"/>
      <c r="L3" s="220"/>
      <c r="M3" s="220"/>
      <c r="N3" s="220"/>
    </row>
    <row r="4" spans="1:16" ht="18" customHeight="1" x14ac:dyDescent="0.25">
      <c r="A4" s="10"/>
      <c r="B4" s="218" t="s">
        <v>65</v>
      </c>
      <c r="C4" s="218"/>
      <c r="D4" s="218"/>
      <c r="E4" s="10"/>
      <c r="F4" s="220"/>
      <c r="G4" s="220"/>
      <c r="H4" s="220"/>
      <c r="I4" s="220"/>
      <c r="J4" s="220"/>
      <c r="K4" s="220"/>
      <c r="L4" s="220"/>
      <c r="M4" s="220"/>
      <c r="N4" s="220"/>
    </row>
    <row r="5" spans="1:16" ht="16.5" customHeight="1" x14ac:dyDescent="0.25">
      <c r="A5" s="10"/>
      <c r="B5" s="219" t="s">
        <v>36</v>
      </c>
      <c r="C5" s="219"/>
      <c r="D5" s="219"/>
      <c r="E5" s="10"/>
      <c r="F5" s="220"/>
      <c r="G5" s="220"/>
      <c r="H5" s="220"/>
      <c r="I5" s="220"/>
      <c r="J5" s="220"/>
      <c r="K5" s="220"/>
      <c r="L5" s="220"/>
      <c r="M5" s="220"/>
      <c r="N5" s="220"/>
      <c r="O5" s="212" t="s">
        <v>115</v>
      </c>
      <c r="P5" s="212"/>
    </row>
    <row r="6" spans="1:16" s="96" customFormat="1" ht="25.5" customHeight="1" x14ac:dyDescent="0.25">
      <c r="A6" s="93" t="s">
        <v>38</v>
      </c>
      <c r="B6" s="94" t="s">
        <v>0</v>
      </c>
      <c r="C6" s="93" t="s">
        <v>4</v>
      </c>
      <c r="D6" s="93" t="s">
        <v>5</v>
      </c>
      <c r="E6" s="93" t="s">
        <v>1</v>
      </c>
      <c r="F6" s="94" t="s">
        <v>7</v>
      </c>
      <c r="G6" s="93" t="s">
        <v>3</v>
      </c>
      <c r="H6" s="93" t="s">
        <v>10</v>
      </c>
      <c r="I6" s="93" t="s">
        <v>8</v>
      </c>
      <c r="J6" s="93" t="s">
        <v>9</v>
      </c>
      <c r="K6" s="166" t="s">
        <v>2</v>
      </c>
      <c r="L6" s="95" t="s">
        <v>6</v>
      </c>
      <c r="M6" s="93" t="s">
        <v>40</v>
      </c>
      <c r="N6" s="165" t="s">
        <v>16</v>
      </c>
      <c r="O6" s="145" t="s">
        <v>101</v>
      </c>
      <c r="P6" s="146" t="s">
        <v>102</v>
      </c>
    </row>
    <row r="7" spans="1:16" s="96" customFormat="1" ht="25.5" customHeight="1" x14ac:dyDescent="0.25">
      <c r="A7" s="97">
        <v>1</v>
      </c>
      <c r="B7" s="98">
        <v>1</v>
      </c>
      <c r="C7" s="99" t="s">
        <v>70</v>
      </c>
      <c r="D7" s="100" t="s">
        <v>71</v>
      </c>
      <c r="E7" s="98">
        <v>100</v>
      </c>
      <c r="F7" s="68">
        <v>32</v>
      </c>
      <c r="G7" s="68">
        <v>9</v>
      </c>
      <c r="H7" s="68">
        <v>7</v>
      </c>
      <c r="I7" s="68">
        <v>7</v>
      </c>
      <c r="J7" s="67">
        <v>63</v>
      </c>
      <c r="K7" s="67" t="s">
        <v>58</v>
      </c>
      <c r="L7" s="71" t="s">
        <v>59</v>
      </c>
      <c r="M7" s="72" t="s">
        <v>72</v>
      </c>
      <c r="N7" s="250"/>
      <c r="O7" s="193">
        <v>0</v>
      </c>
      <c r="P7" s="148">
        <f>N7</f>
        <v>0</v>
      </c>
    </row>
    <row r="8" spans="1:16" s="96" customFormat="1" ht="25.5" customHeight="1" x14ac:dyDescent="0.25">
      <c r="A8" s="101">
        <v>2</v>
      </c>
      <c r="B8" s="245">
        <v>2</v>
      </c>
      <c r="C8" s="103" t="s">
        <v>70</v>
      </c>
      <c r="D8" s="104" t="s">
        <v>71</v>
      </c>
      <c r="E8" s="102">
        <v>110</v>
      </c>
      <c r="F8" s="55">
        <v>35</v>
      </c>
      <c r="G8" s="55">
        <v>11</v>
      </c>
      <c r="H8" s="55">
        <v>5</v>
      </c>
      <c r="I8" s="55">
        <v>7</v>
      </c>
      <c r="J8" s="58">
        <v>77</v>
      </c>
      <c r="K8" s="58" t="s">
        <v>58</v>
      </c>
      <c r="L8" s="59" t="s">
        <v>59</v>
      </c>
      <c r="M8" s="63" t="s">
        <v>72</v>
      </c>
      <c r="N8" s="250"/>
      <c r="O8" s="193">
        <v>0</v>
      </c>
      <c r="P8" s="148">
        <f t="shared" ref="P8:P37" si="0">N8</f>
        <v>0</v>
      </c>
    </row>
    <row r="9" spans="1:16" s="96" customFormat="1" ht="25.5" customHeight="1" x14ac:dyDescent="0.25">
      <c r="A9" s="101">
        <v>2</v>
      </c>
      <c r="B9" s="246"/>
      <c r="C9" s="103" t="s">
        <v>70</v>
      </c>
      <c r="D9" s="104" t="s">
        <v>71</v>
      </c>
      <c r="E9" s="102">
        <v>110</v>
      </c>
      <c r="F9" s="55">
        <v>35</v>
      </c>
      <c r="G9" s="55">
        <v>11</v>
      </c>
      <c r="H9" s="55">
        <v>5</v>
      </c>
      <c r="I9" s="55">
        <v>7</v>
      </c>
      <c r="J9" s="58">
        <v>77</v>
      </c>
      <c r="K9" s="58" t="s">
        <v>73</v>
      </c>
      <c r="L9" s="61" t="s">
        <v>74</v>
      </c>
      <c r="M9" s="63" t="s">
        <v>75</v>
      </c>
      <c r="N9" s="250"/>
      <c r="O9" s="193">
        <v>0</v>
      </c>
      <c r="P9" s="148">
        <f t="shared" si="0"/>
        <v>0</v>
      </c>
    </row>
    <row r="10" spans="1:16" s="96" customFormat="1" ht="25.5" customHeight="1" x14ac:dyDescent="0.25">
      <c r="A10" s="101">
        <v>3</v>
      </c>
      <c r="B10" s="102">
        <v>3</v>
      </c>
      <c r="C10" s="103" t="s">
        <v>70</v>
      </c>
      <c r="D10" s="104" t="s">
        <v>71</v>
      </c>
      <c r="E10" s="102">
        <v>132</v>
      </c>
      <c r="F10" s="55">
        <v>42</v>
      </c>
      <c r="G10" s="55">
        <v>13</v>
      </c>
      <c r="H10" s="55">
        <v>5</v>
      </c>
      <c r="I10" s="55">
        <v>9</v>
      </c>
      <c r="J10" s="58">
        <v>117</v>
      </c>
      <c r="K10" s="58" t="s">
        <v>58</v>
      </c>
      <c r="L10" s="59" t="s">
        <v>59</v>
      </c>
      <c r="M10" s="63" t="s">
        <v>72</v>
      </c>
      <c r="N10" s="250"/>
      <c r="O10" s="193">
        <v>0</v>
      </c>
      <c r="P10" s="148">
        <f t="shared" si="0"/>
        <v>0</v>
      </c>
    </row>
    <row r="11" spans="1:16" s="96" customFormat="1" ht="25.5" customHeight="1" x14ac:dyDescent="0.25">
      <c r="A11" s="101">
        <v>3</v>
      </c>
      <c r="B11" s="102">
        <v>3</v>
      </c>
      <c r="C11" s="103" t="s">
        <v>70</v>
      </c>
      <c r="D11" s="104" t="s">
        <v>71</v>
      </c>
      <c r="E11" s="102">
        <v>132</v>
      </c>
      <c r="F11" s="55">
        <v>42</v>
      </c>
      <c r="G11" s="55">
        <v>13</v>
      </c>
      <c r="H11" s="55">
        <v>5</v>
      </c>
      <c r="I11" s="55">
        <v>9</v>
      </c>
      <c r="J11" s="58">
        <v>117</v>
      </c>
      <c r="K11" s="58" t="s">
        <v>73</v>
      </c>
      <c r="L11" s="61" t="s">
        <v>74</v>
      </c>
      <c r="M11" s="63" t="s">
        <v>75</v>
      </c>
      <c r="N11" s="250"/>
      <c r="O11" s="193">
        <v>0</v>
      </c>
      <c r="P11" s="148">
        <f t="shared" si="0"/>
        <v>0</v>
      </c>
    </row>
    <row r="12" spans="1:16" s="96" customFormat="1" ht="25.5" customHeight="1" x14ac:dyDescent="0.25">
      <c r="A12" s="97">
        <v>4</v>
      </c>
      <c r="B12" s="98">
        <v>4</v>
      </c>
      <c r="C12" s="99" t="s">
        <v>70</v>
      </c>
      <c r="D12" s="100" t="s">
        <v>71</v>
      </c>
      <c r="E12" s="98">
        <v>122</v>
      </c>
      <c r="F12" s="68">
        <v>39</v>
      </c>
      <c r="G12" s="73">
        <v>12</v>
      </c>
      <c r="H12" s="73">
        <v>6</v>
      </c>
      <c r="I12" s="73">
        <v>9</v>
      </c>
      <c r="J12" s="67">
        <v>108</v>
      </c>
      <c r="K12" s="67" t="s">
        <v>58</v>
      </c>
      <c r="L12" s="71" t="s">
        <v>59</v>
      </c>
      <c r="M12" s="72" t="s">
        <v>72</v>
      </c>
      <c r="N12" s="250"/>
      <c r="O12" s="193">
        <v>0</v>
      </c>
      <c r="P12" s="148">
        <f t="shared" si="0"/>
        <v>0</v>
      </c>
    </row>
    <row r="13" spans="1:16" s="96" customFormat="1" ht="25.5" customHeight="1" x14ac:dyDescent="0.25">
      <c r="A13" s="97">
        <v>5</v>
      </c>
      <c r="B13" s="98">
        <v>5</v>
      </c>
      <c r="C13" s="99" t="s">
        <v>70</v>
      </c>
      <c r="D13" s="100" t="s">
        <v>71</v>
      </c>
      <c r="E13" s="98">
        <v>166</v>
      </c>
      <c r="F13" s="68">
        <v>53</v>
      </c>
      <c r="G13" s="73">
        <v>12</v>
      </c>
      <c r="H13" s="73">
        <v>5</v>
      </c>
      <c r="I13" s="73">
        <v>8</v>
      </c>
      <c r="J13" s="67">
        <v>96</v>
      </c>
      <c r="K13" s="67" t="s">
        <v>58</v>
      </c>
      <c r="L13" s="71" t="s">
        <v>59</v>
      </c>
      <c r="M13" s="72" t="s">
        <v>72</v>
      </c>
      <c r="N13" s="250"/>
      <c r="O13" s="193">
        <v>0</v>
      </c>
      <c r="P13" s="148">
        <f t="shared" si="0"/>
        <v>0</v>
      </c>
    </row>
    <row r="14" spans="1:16" s="96" customFormat="1" ht="25.5" customHeight="1" x14ac:dyDescent="0.25">
      <c r="A14" s="97">
        <v>6</v>
      </c>
      <c r="B14" s="98">
        <v>6</v>
      </c>
      <c r="C14" s="99" t="s">
        <v>70</v>
      </c>
      <c r="D14" s="100" t="s">
        <v>71</v>
      </c>
      <c r="E14" s="98">
        <v>169</v>
      </c>
      <c r="F14" s="68">
        <v>54</v>
      </c>
      <c r="G14" s="73">
        <v>13</v>
      </c>
      <c r="H14" s="73">
        <v>5</v>
      </c>
      <c r="I14" s="73">
        <v>11</v>
      </c>
      <c r="J14" s="67">
        <v>143</v>
      </c>
      <c r="K14" s="67" t="s">
        <v>58</v>
      </c>
      <c r="L14" s="71" t="s">
        <v>59</v>
      </c>
      <c r="M14" s="72" t="s">
        <v>72</v>
      </c>
      <c r="N14" s="250"/>
      <c r="O14" s="193">
        <v>0</v>
      </c>
      <c r="P14" s="148">
        <f t="shared" si="0"/>
        <v>0</v>
      </c>
    </row>
    <row r="15" spans="1:16" s="96" customFormat="1" ht="25.5" customHeight="1" x14ac:dyDescent="0.25">
      <c r="A15" s="101">
        <v>7</v>
      </c>
      <c r="B15" s="245">
        <v>7</v>
      </c>
      <c r="C15" s="103" t="s">
        <v>70</v>
      </c>
      <c r="D15" s="104" t="s">
        <v>71</v>
      </c>
      <c r="E15" s="102">
        <v>94</v>
      </c>
      <c r="F15" s="55">
        <v>30</v>
      </c>
      <c r="G15" s="57">
        <v>8</v>
      </c>
      <c r="H15" s="57">
        <v>4</v>
      </c>
      <c r="I15" s="57">
        <v>7</v>
      </c>
      <c r="J15" s="58">
        <v>56</v>
      </c>
      <c r="K15" s="58" t="s">
        <v>58</v>
      </c>
      <c r="L15" s="59" t="s">
        <v>59</v>
      </c>
      <c r="M15" s="63" t="s">
        <v>72</v>
      </c>
      <c r="N15" s="250"/>
      <c r="O15" s="193">
        <v>0</v>
      </c>
      <c r="P15" s="148">
        <f t="shared" si="0"/>
        <v>0</v>
      </c>
    </row>
    <row r="16" spans="1:16" s="96" customFormat="1" ht="25.5" customHeight="1" x14ac:dyDescent="0.25">
      <c r="A16" s="101">
        <v>7</v>
      </c>
      <c r="B16" s="246"/>
      <c r="C16" s="103" t="s">
        <v>70</v>
      </c>
      <c r="D16" s="104" t="s">
        <v>71</v>
      </c>
      <c r="E16" s="102">
        <v>94</v>
      </c>
      <c r="F16" s="55">
        <v>30</v>
      </c>
      <c r="G16" s="57">
        <v>8</v>
      </c>
      <c r="H16" s="57">
        <v>4</v>
      </c>
      <c r="I16" s="57">
        <v>7</v>
      </c>
      <c r="J16" s="58">
        <v>56</v>
      </c>
      <c r="K16" s="58" t="s">
        <v>76</v>
      </c>
      <c r="L16" s="61" t="s">
        <v>77</v>
      </c>
      <c r="M16" s="63"/>
      <c r="N16" s="250"/>
      <c r="O16" s="193">
        <v>0</v>
      </c>
      <c r="P16" s="148">
        <f t="shared" si="0"/>
        <v>0</v>
      </c>
    </row>
    <row r="17" spans="1:16" s="96" customFormat="1" ht="25.5" customHeight="1" x14ac:dyDescent="0.25">
      <c r="A17" s="97">
        <v>8</v>
      </c>
      <c r="B17" s="98">
        <v>8</v>
      </c>
      <c r="C17" s="99" t="s">
        <v>70</v>
      </c>
      <c r="D17" s="100" t="s">
        <v>71</v>
      </c>
      <c r="E17" s="98">
        <v>163</v>
      </c>
      <c r="F17" s="68">
        <v>52</v>
      </c>
      <c r="G17" s="68">
        <v>13</v>
      </c>
      <c r="H17" s="68">
        <v>6</v>
      </c>
      <c r="I17" s="68">
        <v>10</v>
      </c>
      <c r="J17" s="67">
        <v>130</v>
      </c>
      <c r="K17" s="67" t="s">
        <v>58</v>
      </c>
      <c r="L17" s="71" t="s">
        <v>59</v>
      </c>
      <c r="M17" s="72" t="s">
        <v>72</v>
      </c>
      <c r="N17" s="250"/>
      <c r="O17" s="193">
        <v>0</v>
      </c>
      <c r="P17" s="148">
        <f t="shared" si="0"/>
        <v>0</v>
      </c>
    </row>
    <row r="18" spans="1:16" s="96" customFormat="1" ht="25.5" customHeight="1" x14ac:dyDescent="0.25">
      <c r="A18" s="101">
        <v>9</v>
      </c>
      <c r="B18" s="245">
        <v>9</v>
      </c>
      <c r="C18" s="103" t="s">
        <v>70</v>
      </c>
      <c r="D18" s="104" t="s">
        <v>71</v>
      </c>
      <c r="E18" s="102">
        <v>138</v>
      </c>
      <c r="F18" s="55">
        <v>44</v>
      </c>
      <c r="G18" s="55">
        <v>12</v>
      </c>
      <c r="H18" s="55">
        <v>6</v>
      </c>
      <c r="I18" s="55">
        <v>8</v>
      </c>
      <c r="J18" s="58">
        <v>96</v>
      </c>
      <c r="K18" s="58" t="s">
        <v>58</v>
      </c>
      <c r="L18" s="59" t="s">
        <v>59</v>
      </c>
      <c r="M18" s="63" t="s">
        <v>72</v>
      </c>
      <c r="N18" s="250"/>
      <c r="O18" s="193">
        <v>0</v>
      </c>
      <c r="P18" s="148">
        <f t="shared" si="0"/>
        <v>0</v>
      </c>
    </row>
    <row r="19" spans="1:16" s="96" customFormat="1" ht="25.5" customHeight="1" x14ac:dyDescent="0.25">
      <c r="A19" s="101">
        <v>9</v>
      </c>
      <c r="B19" s="246"/>
      <c r="C19" s="103" t="s">
        <v>70</v>
      </c>
      <c r="D19" s="104" t="s">
        <v>71</v>
      </c>
      <c r="E19" s="102">
        <v>138</v>
      </c>
      <c r="F19" s="55">
        <v>44</v>
      </c>
      <c r="G19" s="55">
        <v>12</v>
      </c>
      <c r="H19" s="55">
        <v>6</v>
      </c>
      <c r="I19" s="55">
        <v>8</v>
      </c>
      <c r="J19" s="58">
        <v>96</v>
      </c>
      <c r="K19" s="58" t="s">
        <v>76</v>
      </c>
      <c r="L19" s="61" t="s">
        <v>77</v>
      </c>
      <c r="M19" s="63"/>
      <c r="N19" s="250"/>
      <c r="O19" s="193">
        <v>0</v>
      </c>
      <c r="P19" s="148">
        <f t="shared" si="0"/>
        <v>0</v>
      </c>
    </row>
    <row r="20" spans="1:16" s="96" customFormat="1" ht="25.5" customHeight="1" x14ac:dyDescent="0.25">
      <c r="A20" s="97">
        <v>10</v>
      </c>
      <c r="B20" s="98">
        <v>10</v>
      </c>
      <c r="C20" s="99" t="s">
        <v>70</v>
      </c>
      <c r="D20" s="100" t="s">
        <v>71</v>
      </c>
      <c r="E20" s="98">
        <v>157</v>
      </c>
      <c r="F20" s="68">
        <v>50</v>
      </c>
      <c r="G20" s="68">
        <v>12</v>
      </c>
      <c r="H20" s="68">
        <v>5</v>
      </c>
      <c r="I20" s="68">
        <v>8</v>
      </c>
      <c r="J20" s="67">
        <v>96</v>
      </c>
      <c r="K20" s="67" t="s">
        <v>58</v>
      </c>
      <c r="L20" s="71" t="s">
        <v>59</v>
      </c>
      <c r="M20" s="72" t="s">
        <v>72</v>
      </c>
      <c r="N20" s="250"/>
      <c r="O20" s="193">
        <v>0</v>
      </c>
      <c r="P20" s="148">
        <f t="shared" si="0"/>
        <v>0</v>
      </c>
    </row>
    <row r="21" spans="1:16" s="96" customFormat="1" ht="25.5" customHeight="1" x14ac:dyDescent="0.25">
      <c r="A21" s="97">
        <v>11</v>
      </c>
      <c r="B21" s="98">
        <v>11</v>
      </c>
      <c r="C21" s="99" t="s">
        <v>70</v>
      </c>
      <c r="D21" s="100" t="s">
        <v>71</v>
      </c>
      <c r="E21" s="98">
        <v>116</v>
      </c>
      <c r="F21" s="68">
        <v>37</v>
      </c>
      <c r="G21" s="73">
        <v>11</v>
      </c>
      <c r="H21" s="73">
        <v>4</v>
      </c>
      <c r="I21" s="73">
        <v>7</v>
      </c>
      <c r="J21" s="67">
        <v>77</v>
      </c>
      <c r="K21" s="67" t="s">
        <v>58</v>
      </c>
      <c r="L21" s="71" t="s">
        <v>59</v>
      </c>
      <c r="M21" s="72" t="s">
        <v>72</v>
      </c>
      <c r="N21" s="250"/>
      <c r="O21" s="193">
        <v>0</v>
      </c>
      <c r="P21" s="148">
        <f t="shared" si="0"/>
        <v>0</v>
      </c>
    </row>
    <row r="22" spans="1:16" s="96" customFormat="1" ht="25.5" customHeight="1" x14ac:dyDescent="0.25">
      <c r="A22" s="97">
        <v>12</v>
      </c>
      <c r="B22" s="98">
        <v>12</v>
      </c>
      <c r="C22" s="99" t="s">
        <v>70</v>
      </c>
      <c r="D22" s="100" t="s">
        <v>71</v>
      </c>
      <c r="E22" s="98">
        <v>157</v>
      </c>
      <c r="F22" s="68">
        <v>50</v>
      </c>
      <c r="G22" s="73">
        <v>12</v>
      </c>
      <c r="H22" s="73">
        <v>5</v>
      </c>
      <c r="I22" s="73">
        <v>10</v>
      </c>
      <c r="J22" s="67">
        <v>120</v>
      </c>
      <c r="K22" s="67" t="s">
        <v>58</v>
      </c>
      <c r="L22" s="71" t="s">
        <v>59</v>
      </c>
      <c r="M22" s="72" t="s">
        <v>72</v>
      </c>
      <c r="N22" s="250"/>
      <c r="O22" s="193">
        <v>0</v>
      </c>
      <c r="P22" s="148">
        <f t="shared" si="0"/>
        <v>0</v>
      </c>
    </row>
    <row r="23" spans="1:16" s="96" customFormat="1" ht="25.5" customHeight="1" x14ac:dyDescent="0.25">
      <c r="A23" s="101">
        <v>13</v>
      </c>
      <c r="B23" s="245">
        <v>13</v>
      </c>
      <c r="C23" s="103" t="s">
        <v>70</v>
      </c>
      <c r="D23" s="104" t="s">
        <v>71</v>
      </c>
      <c r="E23" s="102">
        <v>176</v>
      </c>
      <c r="F23" s="55">
        <v>56</v>
      </c>
      <c r="G23" s="57">
        <v>11</v>
      </c>
      <c r="H23" s="57">
        <v>5</v>
      </c>
      <c r="I23" s="57">
        <v>9</v>
      </c>
      <c r="J23" s="58">
        <v>99</v>
      </c>
      <c r="K23" s="58" t="s">
        <v>58</v>
      </c>
      <c r="L23" s="59" t="s">
        <v>59</v>
      </c>
      <c r="M23" s="63" t="s">
        <v>72</v>
      </c>
      <c r="N23" s="250"/>
      <c r="O23" s="193">
        <v>0</v>
      </c>
      <c r="P23" s="148">
        <f t="shared" si="0"/>
        <v>0</v>
      </c>
    </row>
    <row r="24" spans="1:16" s="96" customFormat="1" ht="25.5" customHeight="1" x14ac:dyDescent="0.25">
      <c r="A24" s="101">
        <v>13</v>
      </c>
      <c r="B24" s="246"/>
      <c r="C24" s="103" t="s">
        <v>70</v>
      </c>
      <c r="D24" s="104" t="s">
        <v>71</v>
      </c>
      <c r="E24" s="102">
        <v>176</v>
      </c>
      <c r="F24" s="55">
        <v>56</v>
      </c>
      <c r="G24" s="57">
        <v>11</v>
      </c>
      <c r="H24" s="57">
        <v>5</v>
      </c>
      <c r="I24" s="57">
        <v>9</v>
      </c>
      <c r="J24" s="58">
        <v>99</v>
      </c>
      <c r="K24" s="58" t="s">
        <v>76</v>
      </c>
      <c r="L24" s="61" t="s">
        <v>77</v>
      </c>
      <c r="M24" s="64"/>
      <c r="N24" s="250"/>
      <c r="O24" s="193">
        <v>0</v>
      </c>
      <c r="P24" s="148">
        <f t="shared" si="0"/>
        <v>0</v>
      </c>
    </row>
    <row r="25" spans="1:16" s="96" customFormat="1" ht="25.5" customHeight="1" x14ac:dyDescent="0.25">
      <c r="A25" s="97">
        <v>14</v>
      </c>
      <c r="B25" s="98">
        <v>15</v>
      </c>
      <c r="C25" s="99" t="s">
        <v>70</v>
      </c>
      <c r="D25" s="100" t="s">
        <v>71</v>
      </c>
      <c r="E25" s="98">
        <v>154</v>
      </c>
      <c r="F25" s="77">
        <v>49</v>
      </c>
      <c r="G25" s="78">
        <v>10</v>
      </c>
      <c r="H25" s="73">
        <v>4</v>
      </c>
      <c r="I25" s="73">
        <v>6</v>
      </c>
      <c r="J25" s="67">
        <v>60</v>
      </c>
      <c r="K25" s="67" t="s">
        <v>58</v>
      </c>
      <c r="L25" s="71" t="s">
        <v>59</v>
      </c>
      <c r="M25" s="72" t="s">
        <v>72</v>
      </c>
      <c r="N25" s="250"/>
      <c r="O25" s="193">
        <v>0</v>
      </c>
      <c r="P25" s="148">
        <f t="shared" si="0"/>
        <v>0</v>
      </c>
    </row>
    <row r="26" spans="1:16" s="96" customFormat="1" ht="25.5" customHeight="1" x14ac:dyDescent="0.25">
      <c r="A26" s="97">
        <v>15</v>
      </c>
      <c r="B26" s="98">
        <v>17</v>
      </c>
      <c r="C26" s="99" t="s">
        <v>70</v>
      </c>
      <c r="D26" s="100" t="s">
        <v>71</v>
      </c>
      <c r="E26" s="98">
        <v>191</v>
      </c>
      <c r="F26" s="68">
        <v>61</v>
      </c>
      <c r="G26" s="73">
        <v>12</v>
      </c>
      <c r="H26" s="73">
        <v>6</v>
      </c>
      <c r="I26" s="73">
        <v>8</v>
      </c>
      <c r="J26" s="67">
        <v>96</v>
      </c>
      <c r="K26" s="67" t="s">
        <v>58</v>
      </c>
      <c r="L26" s="71" t="s">
        <v>59</v>
      </c>
      <c r="M26" s="72" t="s">
        <v>72</v>
      </c>
      <c r="N26" s="250"/>
      <c r="O26" s="193">
        <v>0</v>
      </c>
      <c r="P26" s="148">
        <f t="shared" si="0"/>
        <v>0</v>
      </c>
    </row>
    <row r="27" spans="1:16" s="96" customFormat="1" ht="25.5" customHeight="1" x14ac:dyDescent="0.25">
      <c r="A27" s="97">
        <v>16</v>
      </c>
      <c r="B27" s="98">
        <v>18</v>
      </c>
      <c r="C27" s="99" t="s">
        <v>70</v>
      </c>
      <c r="D27" s="100" t="s">
        <v>71</v>
      </c>
      <c r="E27" s="98">
        <v>163</v>
      </c>
      <c r="F27" s="68">
        <v>52</v>
      </c>
      <c r="G27" s="73">
        <v>12</v>
      </c>
      <c r="H27" s="73">
        <v>5</v>
      </c>
      <c r="I27" s="73">
        <v>10</v>
      </c>
      <c r="J27" s="67">
        <v>120</v>
      </c>
      <c r="K27" s="67" t="s">
        <v>58</v>
      </c>
      <c r="L27" s="71" t="s">
        <v>59</v>
      </c>
      <c r="M27" s="72" t="s">
        <v>72</v>
      </c>
      <c r="N27" s="250"/>
      <c r="O27" s="193">
        <v>0</v>
      </c>
      <c r="P27" s="148">
        <f t="shared" si="0"/>
        <v>0</v>
      </c>
    </row>
    <row r="28" spans="1:16" s="96" customFormat="1" ht="25.5" customHeight="1" x14ac:dyDescent="0.25">
      <c r="A28" s="97">
        <v>17</v>
      </c>
      <c r="B28" s="98">
        <v>19</v>
      </c>
      <c r="C28" s="99" t="s">
        <v>70</v>
      </c>
      <c r="D28" s="100" t="s">
        <v>71</v>
      </c>
      <c r="E28" s="98">
        <v>235</v>
      </c>
      <c r="F28" s="68">
        <v>75</v>
      </c>
      <c r="G28" s="73">
        <v>15</v>
      </c>
      <c r="H28" s="73">
        <v>7</v>
      </c>
      <c r="I28" s="73">
        <v>9</v>
      </c>
      <c r="J28" s="67">
        <v>135</v>
      </c>
      <c r="K28" s="67" t="s">
        <v>58</v>
      </c>
      <c r="L28" s="71" t="s">
        <v>59</v>
      </c>
      <c r="M28" s="72" t="s">
        <v>72</v>
      </c>
      <c r="N28" s="250"/>
      <c r="O28" s="193">
        <v>0</v>
      </c>
      <c r="P28" s="148">
        <f t="shared" si="0"/>
        <v>0</v>
      </c>
    </row>
    <row r="29" spans="1:16" s="96" customFormat="1" ht="25.5" customHeight="1" x14ac:dyDescent="0.25">
      <c r="A29" s="97">
        <v>18</v>
      </c>
      <c r="B29" s="98">
        <v>20</v>
      </c>
      <c r="C29" s="99" t="s">
        <v>70</v>
      </c>
      <c r="D29" s="100" t="s">
        <v>71</v>
      </c>
      <c r="E29" s="98">
        <v>138</v>
      </c>
      <c r="F29" s="68">
        <v>44</v>
      </c>
      <c r="G29" s="73">
        <v>11</v>
      </c>
      <c r="H29" s="73">
        <v>6</v>
      </c>
      <c r="I29" s="73">
        <v>7</v>
      </c>
      <c r="J29" s="67">
        <v>77</v>
      </c>
      <c r="K29" s="67" t="s">
        <v>58</v>
      </c>
      <c r="L29" s="71" t="s">
        <v>59</v>
      </c>
      <c r="M29" s="72" t="s">
        <v>72</v>
      </c>
      <c r="N29" s="250"/>
      <c r="O29" s="193">
        <v>0</v>
      </c>
      <c r="P29" s="148">
        <f t="shared" si="0"/>
        <v>0</v>
      </c>
    </row>
    <row r="30" spans="1:16" s="96" customFormat="1" ht="25.5" customHeight="1" x14ac:dyDescent="0.25">
      <c r="A30" s="97">
        <v>19</v>
      </c>
      <c r="B30" s="98">
        <v>22</v>
      </c>
      <c r="C30" s="99" t="s">
        <v>70</v>
      </c>
      <c r="D30" s="100" t="s">
        <v>71</v>
      </c>
      <c r="E30" s="98">
        <v>179</v>
      </c>
      <c r="F30" s="68">
        <v>57</v>
      </c>
      <c r="G30" s="73">
        <v>13</v>
      </c>
      <c r="H30" s="73">
        <v>6</v>
      </c>
      <c r="I30" s="73">
        <v>9</v>
      </c>
      <c r="J30" s="67">
        <v>117</v>
      </c>
      <c r="K30" s="67" t="s">
        <v>58</v>
      </c>
      <c r="L30" s="71" t="s">
        <v>59</v>
      </c>
      <c r="M30" s="72" t="s">
        <v>72</v>
      </c>
      <c r="N30" s="250"/>
      <c r="O30" s="193">
        <v>0</v>
      </c>
      <c r="P30" s="148">
        <f t="shared" si="0"/>
        <v>0</v>
      </c>
    </row>
    <row r="31" spans="1:16" s="96" customFormat="1" ht="25.5" customHeight="1" x14ac:dyDescent="0.25">
      <c r="A31" s="101">
        <v>20</v>
      </c>
      <c r="B31" s="245">
        <v>23</v>
      </c>
      <c r="C31" s="103" t="s">
        <v>70</v>
      </c>
      <c r="D31" s="104" t="s">
        <v>71</v>
      </c>
      <c r="E31" s="102">
        <v>254</v>
      </c>
      <c r="F31" s="55">
        <v>81</v>
      </c>
      <c r="G31" s="57">
        <v>15</v>
      </c>
      <c r="H31" s="57">
        <v>8</v>
      </c>
      <c r="I31" s="57">
        <v>13</v>
      </c>
      <c r="J31" s="58">
        <v>195</v>
      </c>
      <c r="K31" s="58" t="s">
        <v>58</v>
      </c>
      <c r="L31" s="59" t="s">
        <v>59</v>
      </c>
      <c r="M31" s="63" t="s">
        <v>72</v>
      </c>
      <c r="N31" s="250"/>
      <c r="O31" s="193">
        <v>0</v>
      </c>
      <c r="P31" s="148">
        <f t="shared" si="0"/>
        <v>0</v>
      </c>
    </row>
    <row r="32" spans="1:16" s="96" customFormat="1" ht="25.5" customHeight="1" x14ac:dyDescent="0.25">
      <c r="A32" s="101">
        <v>20</v>
      </c>
      <c r="B32" s="246"/>
      <c r="C32" s="103" t="s">
        <v>70</v>
      </c>
      <c r="D32" s="104" t="s">
        <v>71</v>
      </c>
      <c r="E32" s="102">
        <v>254</v>
      </c>
      <c r="F32" s="55">
        <v>81</v>
      </c>
      <c r="G32" s="57">
        <v>15</v>
      </c>
      <c r="H32" s="57">
        <v>8</v>
      </c>
      <c r="I32" s="57">
        <v>13</v>
      </c>
      <c r="J32" s="58">
        <v>195</v>
      </c>
      <c r="K32" s="58" t="s">
        <v>78</v>
      </c>
      <c r="L32" s="59" t="s">
        <v>79</v>
      </c>
      <c r="M32" s="63" t="s">
        <v>80</v>
      </c>
      <c r="N32" s="250"/>
      <c r="O32" s="193">
        <v>0</v>
      </c>
      <c r="P32" s="148">
        <f t="shared" si="0"/>
        <v>0</v>
      </c>
    </row>
    <row r="33" spans="1:16" s="96" customFormat="1" ht="25.5" customHeight="1" x14ac:dyDescent="0.25">
      <c r="A33" s="97">
        <v>21</v>
      </c>
      <c r="B33" s="98">
        <v>24</v>
      </c>
      <c r="C33" s="99" t="s">
        <v>70</v>
      </c>
      <c r="D33" s="100" t="s">
        <v>71</v>
      </c>
      <c r="E33" s="98">
        <v>157</v>
      </c>
      <c r="F33" s="68">
        <v>50</v>
      </c>
      <c r="G33" s="73">
        <v>13</v>
      </c>
      <c r="H33" s="73">
        <v>6</v>
      </c>
      <c r="I33" s="73">
        <v>9</v>
      </c>
      <c r="J33" s="67">
        <v>117</v>
      </c>
      <c r="K33" s="67" t="s">
        <v>58</v>
      </c>
      <c r="L33" s="71" t="s">
        <v>59</v>
      </c>
      <c r="M33" s="72" t="s">
        <v>72</v>
      </c>
      <c r="N33" s="250"/>
      <c r="O33" s="193">
        <v>0</v>
      </c>
      <c r="P33" s="148">
        <f t="shared" si="0"/>
        <v>0</v>
      </c>
    </row>
    <row r="34" spans="1:16" s="96" customFormat="1" ht="25.5" customHeight="1" x14ac:dyDescent="0.25">
      <c r="A34" s="97">
        <v>22</v>
      </c>
      <c r="B34" s="98">
        <v>25</v>
      </c>
      <c r="C34" s="99" t="s">
        <v>70</v>
      </c>
      <c r="D34" s="100" t="s">
        <v>71</v>
      </c>
      <c r="E34" s="98">
        <v>163</v>
      </c>
      <c r="F34" s="68">
        <v>52</v>
      </c>
      <c r="G34" s="73">
        <v>12</v>
      </c>
      <c r="H34" s="73">
        <v>5</v>
      </c>
      <c r="I34" s="73">
        <v>8</v>
      </c>
      <c r="J34" s="67">
        <v>96</v>
      </c>
      <c r="K34" s="67" t="s">
        <v>58</v>
      </c>
      <c r="L34" s="71" t="s">
        <v>59</v>
      </c>
      <c r="M34" s="72" t="s">
        <v>72</v>
      </c>
      <c r="N34" s="250"/>
      <c r="O34" s="193">
        <v>0</v>
      </c>
      <c r="P34" s="148">
        <f t="shared" si="0"/>
        <v>0</v>
      </c>
    </row>
    <row r="35" spans="1:16" s="96" customFormat="1" ht="25.5" customHeight="1" x14ac:dyDescent="0.25">
      <c r="A35" s="97">
        <v>23</v>
      </c>
      <c r="B35" s="98">
        <v>26</v>
      </c>
      <c r="C35" s="99" t="s">
        <v>70</v>
      </c>
      <c r="D35" s="100" t="s">
        <v>71</v>
      </c>
      <c r="E35" s="98">
        <v>188</v>
      </c>
      <c r="F35" s="68">
        <v>60</v>
      </c>
      <c r="G35" s="73">
        <v>14</v>
      </c>
      <c r="H35" s="73">
        <v>6</v>
      </c>
      <c r="I35" s="73">
        <v>11</v>
      </c>
      <c r="J35" s="67">
        <v>154</v>
      </c>
      <c r="K35" s="67" t="s">
        <v>58</v>
      </c>
      <c r="L35" s="71" t="s">
        <v>59</v>
      </c>
      <c r="M35" s="72" t="s">
        <v>72</v>
      </c>
      <c r="N35" s="250"/>
      <c r="O35" s="193">
        <v>0</v>
      </c>
      <c r="P35" s="148">
        <f t="shared" si="0"/>
        <v>0</v>
      </c>
    </row>
    <row r="36" spans="1:16" s="96" customFormat="1" ht="25.5" customHeight="1" x14ac:dyDescent="0.25">
      <c r="A36" s="97">
        <v>24</v>
      </c>
      <c r="B36" s="98">
        <v>27</v>
      </c>
      <c r="C36" s="99" t="s">
        <v>70</v>
      </c>
      <c r="D36" s="100" t="s">
        <v>71</v>
      </c>
      <c r="E36" s="98">
        <v>144</v>
      </c>
      <c r="F36" s="68">
        <v>46</v>
      </c>
      <c r="G36" s="73">
        <v>8</v>
      </c>
      <c r="H36" s="73">
        <v>6</v>
      </c>
      <c r="I36" s="73">
        <v>6</v>
      </c>
      <c r="J36" s="67">
        <v>48</v>
      </c>
      <c r="K36" s="67" t="s">
        <v>58</v>
      </c>
      <c r="L36" s="71" t="s">
        <v>59</v>
      </c>
      <c r="M36" s="72" t="s">
        <v>72</v>
      </c>
      <c r="N36" s="250"/>
      <c r="O36" s="193">
        <v>0</v>
      </c>
      <c r="P36" s="148">
        <f t="shared" si="0"/>
        <v>0</v>
      </c>
    </row>
    <row r="37" spans="1:16" s="96" customFormat="1" ht="25.5" customHeight="1" x14ac:dyDescent="0.25">
      <c r="A37" s="97">
        <v>25</v>
      </c>
      <c r="B37" s="98">
        <v>29</v>
      </c>
      <c r="C37" s="99" t="s">
        <v>70</v>
      </c>
      <c r="D37" s="100" t="s">
        <v>71</v>
      </c>
      <c r="E37" s="98">
        <v>191</v>
      </c>
      <c r="F37" s="68">
        <v>61</v>
      </c>
      <c r="G37" s="73">
        <v>15</v>
      </c>
      <c r="H37" s="73">
        <v>7</v>
      </c>
      <c r="I37" s="73">
        <v>10</v>
      </c>
      <c r="J37" s="67">
        <v>150</v>
      </c>
      <c r="K37" s="67" t="s">
        <v>58</v>
      </c>
      <c r="L37" s="71" t="s">
        <v>59</v>
      </c>
      <c r="M37" s="72" t="s">
        <v>72</v>
      </c>
      <c r="N37" s="250"/>
      <c r="O37" s="193">
        <v>0</v>
      </c>
      <c r="P37" s="148">
        <f t="shared" si="0"/>
        <v>0</v>
      </c>
    </row>
    <row r="38" spans="1:16" s="96" customFormat="1" ht="25.5" customHeight="1" x14ac:dyDescent="0.25">
      <c r="A38" s="97">
        <v>26</v>
      </c>
      <c r="B38" s="98">
        <v>30</v>
      </c>
      <c r="C38" s="99" t="s">
        <v>70</v>
      </c>
      <c r="D38" s="100" t="s">
        <v>71</v>
      </c>
      <c r="E38" s="98">
        <v>182</v>
      </c>
      <c r="F38" s="68">
        <v>58</v>
      </c>
      <c r="G38" s="73">
        <v>13</v>
      </c>
      <c r="H38" s="73">
        <v>6</v>
      </c>
      <c r="I38" s="73">
        <v>9</v>
      </c>
      <c r="J38" s="67">
        <v>117</v>
      </c>
      <c r="K38" s="67" t="s">
        <v>58</v>
      </c>
      <c r="L38" s="71" t="s">
        <v>59</v>
      </c>
      <c r="M38" s="72" t="s">
        <v>72</v>
      </c>
      <c r="N38" s="250"/>
      <c r="O38" s="193">
        <v>0</v>
      </c>
      <c r="P38" s="148">
        <f t="shared" ref="P38:P72" si="1">N38</f>
        <v>0</v>
      </c>
    </row>
    <row r="39" spans="1:16" s="96" customFormat="1" ht="25.5" customHeight="1" x14ac:dyDescent="0.25">
      <c r="A39" s="101">
        <v>27</v>
      </c>
      <c r="B39" s="245">
        <v>32</v>
      </c>
      <c r="C39" s="103" t="s">
        <v>70</v>
      </c>
      <c r="D39" s="104" t="s">
        <v>71</v>
      </c>
      <c r="E39" s="102">
        <v>207</v>
      </c>
      <c r="F39" s="55">
        <v>66</v>
      </c>
      <c r="G39" s="57">
        <v>10</v>
      </c>
      <c r="H39" s="57">
        <v>5</v>
      </c>
      <c r="I39" s="57">
        <v>8</v>
      </c>
      <c r="J39" s="58">
        <v>80</v>
      </c>
      <c r="K39" s="58" t="s">
        <v>58</v>
      </c>
      <c r="L39" s="59" t="s">
        <v>59</v>
      </c>
      <c r="M39" s="63" t="s">
        <v>72</v>
      </c>
      <c r="N39" s="250"/>
      <c r="O39" s="193">
        <v>0</v>
      </c>
      <c r="P39" s="148">
        <f t="shared" si="1"/>
        <v>0</v>
      </c>
    </row>
    <row r="40" spans="1:16" s="96" customFormat="1" ht="25.5" customHeight="1" x14ac:dyDescent="0.25">
      <c r="A40" s="101">
        <v>27</v>
      </c>
      <c r="B40" s="246"/>
      <c r="C40" s="103" t="s">
        <v>70</v>
      </c>
      <c r="D40" s="104" t="s">
        <v>71</v>
      </c>
      <c r="E40" s="102">
        <v>207</v>
      </c>
      <c r="F40" s="55">
        <v>66</v>
      </c>
      <c r="G40" s="57">
        <v>10</v>
      </c>
      <c r="H40" s="57">
        <v>5</v>
      </c>
      <c r="I40" s="57">
        <v>8</v>
      </c>
      <c r="J40" s="58">
        <v>80</v>
      </c>
      <c r="K40" s="58" t="s">
        <v>76</v>
      </c>
      <c r="L40" s="61" t="s">
        <v>77</v>
      </c>
      <c r="M40" s="63"/>
      <c r="N40" s="250"/>
      <c r="O40" s="193">
        <v>0</v>
      </c>
      <c r="P40" s="148">
        <f t="shared" si="1"/>
        <v>0</v>
      </c>
    </row>
    <row r="41" spans="1:16" s="96" customFormat="1" ht="25.5" customHeight="1" x14ac:dyDescent="0.25">
      <c r="A41" s="101">
        <v>28</v>
      </c>
      <c r="B41" s="245">
        <v>33</v>
      </c>
      <c r="C41" s="103" t="s">
        <v>70</v>
      </c>
      <c r="D41" s="104" t="s">
        <v>71</v>
      </c>
      <c r="E41" s="102">
        <v>235</v>
      </c>
      <c r="F41" s="55">
        <v>75</v>
      </c>
      <c r="G41" s="55">
        <v>14</v>
      </c>
      <c r="H41" s="55">
        <v>7</v>
      </c>
      <c r="I41" s="57">
        <v>10</v>
      </c>
      <c r="J41" s="58">
        <v>140</v>
      </c>
      <c r="K41" s="58" t="s">
        <v>58</v>
      </c>
      <c r="L41" s="59" t="s">
        <v>59</v>
      </c>
      <c r="M41" s="63" t="s">
        <v>72</v>
      </c>
      <c r="N41" s="250"/>
      <c r="O41" s="193">
        <v>0</v>
      </c>
      <c r="P41" s="148">
        <f t="shared" si="1"/>
        <v>0</v>
      </c>
    </row>
    <row r="42" spans="1:16" s="96" customFormat="1" ht="25.5" customHeight="1" x14ac:dyDescent="0.25">
      <c r="A42" s="101">
        <v>28</v>
      </c>
      <c r="B42" s="246"/>
      <c r="C42" s="103" t="s">
        <v>70</v>
      </c>
      <c r="D42" s="104" t="s">
        <v>71</v>
      </c>
      <c r="E42" s="102">
        <v>235</v>
      </c>
      <c r="F42" s="55">
        <v>75</v>
      </c>
      <c r="G42" s="55">
        <v>14</v>
      </c>
      <c r="H42" s="55">
        <v>7</v>
      </c>
      <c r="I42" s="57">
        <v>10</v>
      </c>
      <c r="J42" s="58">
        <v>140</v>
      </c>
      <c r="K42" s="58" t="s">
        <v>76</v>
      </c>
      <c r="L42" s="61" t="s">
        <v>77</v>
      </c>
      <c r="M42" s="63"/>
      <c r="N42" s="250"/>
      <c r="O42" s="193">
        <v>0</v>
      </c>
      <c r="P42" s="148">
        <f t="shared" si="1"/>
        <v>0</v>
      </c>
    </row>
    <row r="43" spans="1:16" s="96" customFormat="1" ht="25.5" customHeight="1" x14ac:dyDescent="0.25">
      <c r="A43" s="97">
        <v>29</v>
      </c>
      <c r="B43" s="98">
        <v>35</v>
      </c>
      <c r="C43" s="99" t="s">
        <v>70</v>
      </c>
      <c r="D43" s="100" t="s">
        <v>71</v>
      </c>
      <c r="E43" s="98">
        <v>157</v>
      </c>
      <c r="F43" s="68">
        <v>50</v>
      </c>
      <c r="G43" s="68">
        <v>14</v>
      </c>
      <c r="H43" s="68">
        <v>6</v>
      </c>
      <c r="I43" s="68">
        <v>8</v>
      </c>
      <c r="J43" s="67">
        <v>112</v>
      </c>
      <c r="K43" s="67" t="s">
        <v>58</v>
      </c>
      <c r="L43" s="71" t="s">
        <v>59</v>
      </c>
      <c r="M43" s="72" t="s">
        <v>72</v>
      </c>
      <c r="N43" s="250"/>
      <c r="O43" s="193">
        <v>0</v>
      </c>
      <c r="P43" s="148">
        <f t="shared" si="1"/>
        <v>0</v>
      </c>
    </row>
    <row r="44" spans="1:16" s="96" customFormat="1" ht="25.5" customHeight="1" x14ac:dyDescent="0.25">
      <c r="A44" s="97">
        <v>30</v>
      </c>
      <c r="B44" s="98">
        <v>36</v>
      </c>
      <c r="C44" s="99" t="s">
        <v>70</v>
      </c>
      <c r="D44" s="100" t="s">
        <v>71</v>
      </c>
      <c r="E44" s="98">
        <v>204</v>
      </c>
      <c r="F44" s="68">
        <v>65</v>
      </c>
      <c r="G44" s="68">
        <v>10</v>
      </c>
      <c r="H44" s="68">
        <v>5</v>
      </c>
      <c r="I44" s="68">
        <v>9</v>
      </c>
      <c r="J44" s="67">
        <v>90</v>
      </c>
      <c r="K44" s="67" t="s">
        <v>58</v>
      </c>
      <c r="L44" s="71" t="s">
        <v>59</v>
      </c>
      <c r="M44" s="72" t="s">
        <v>72</v>
      </c>
      <c r="N44" s="250"/>
      <c r="O44" s="193">
        <v>0</v>
      </c>
      <c r="P44" s="148">
        <f t="shared" si="1"/>
        <v>0</v>
      </c>
    </row>
    <row r="45" spans="1:16" s="96" customFormat="1" ht="25.5" customHeight="1" x14ac:dyDescent="0.25">
      <c r="A45" s="97">
        <v>31</v>
      </c>
      <c r="B45" s="98">
        <v>37</v>
      </c>
      <c r="C45" s="99" t="s">
        <v>70</v>
      </c>
      <c r="D45" s="100" t="s">
        <v>71</v>
      </c>
      <c r="E45" s="98">
        <v>273</v>
      </c>
      <c r="F45" s="68">
        <v>87</v>
      </c>
      <c r="G45" s="68">
        <v>15</v>
      </c>
      <c r="H45" s="68">
        <v>6</v>
      </c>
      <c r="I45" s="68">
        <v>12</v>
      </c>
      <c r="J45" s="67">
        <v>180</v>
      </c>
      <c r="K45" s="67" t="s">
        <v>58</v>
      </c>
      <c r="L45" s="71" t="s">
        <v>59</v>
      </c>
      <c r="M45" s="72" t="s">
        <v>72</v>
      </c>
      <c r="N45" s="250"/>
      <c r="O45" s="193">
        <v>0</v>
      </c>
      <c r="P45" s="148">
        <f t="shared" si="1"/>
        <v>0</v>
      </c>
    </row>
    <row r="46" spans="1:16" s="96" customFormat="1" ht="25.5" customHeight="1" x14ac:dyDescent="0.25">
      <c r="A46" s="97">
        <v>32</v>
      </c>
      <c r="B46" s="98">
        <v>38</v>
      </c>
      <c r="C46" s="99" t="s">
        <v>70</v>
      </c>
      <c r="D46" s="100" t="s">
        <v>71</v>
      </c>
      <c r="E46" s="98">
        <v>182</v>
      </c>
      <c r="F46" s="68">
        <v>58</v>
      </c>
      <c r="G46" s="68">
        <v>10</v>
      </c>
      <c r="H46" s="68">
        <v>5</v>
      </c>
      <c r="I46" s="68">
        <v>9</v>
      </c>
      <c r="J46" s="67">
        <v>90</v>
      </c>
      <c r="K46" s="67" t="s">
        <v>58</v>
      </c>
      <c r="L46" s="71" t="s">
        <v>59</v>
      </c>
      <c r="M46" s="72" t="s">
        <v>72</v>
      </c>
      <c r="N46" s="250"/>
      <c r="O46" s="193">
        <v>0</v>
      </c>
      <c r="P46" s="148">
        <f t="shared" si="1"/>
        <v>0</v>
      </c>
    </row>
    <row r="47" spans="1:16" s="96" customFormat="1" ht="25.5" customHeight="1" x14ac:dyDescent="0.25">
      <c r="A47" s="97">
        <v>33</v>
      </c>
      <c r="B47" s="98">
        <v>39</v>
      </c>
      <c r="C47" s="99" t="s">
        <v>70</v>
      </c>
      <c r="D47" s="100" t="s">
        <v>71</v>
      </c>
      <c r="E47" s="98">
        <v>232</v>
      </c>
      <c r="F47" s="68">
        <v>74</v>
      </c>
      <c r="G47" s="68">
        <v>11</v>
      </c>
      <c r="H47" s="68">
        <v>5</v>
      </c>
      <c r="I47" s="68">
        <v>8</v>
      </c>
      <c r="J47" s="67">
        <v>88</v>
      </c>
      <c r="K47" s="67" t="s">
        <v>58</v>
      </c>
      <c r="L47" s="71" t="s">
        <v>59</v>
      </c>
      <c r="M47" s="72" t="s">
        <v>72</v>
      </c>
      <c r="N47" s="250"/>
      <c r="O47" s="193">
        <v>0</v>
      </c>
      <c r="P47" s="148">
        <f t="shared" si="1"/>
        <v>0</v>
      </c>
    </row>
    <row r="48" spans="1:16" s="96" customFormat="1" ht="25.5" customHeight="1" x14ac:dyDescent="0.25">
      <c r="A48" s="97">
        <v>34</v>
      </c>
      <c r="B48" s="98">
        <v>42</v>
      </c>
      <c r="C48" s="99" t="s">
        <v>70</v>
      </c>
      <c r="D48" s="100" t="s">
        <v>71</v>
      </c>
      <c r="E48" s="98">
        <v>179</v>
      </c>
      <c r="F48" s="68">
        <v>57</v>
      </c>
      <c r="G48" s="68">
        <v>11</v>
      </c>
      <c r="H48" s="68">
        <v>5</v>
      </c>
      <c r="I48" s="68">
        <v>8</v>
      </c>
      <c r="J48" s="67">
        <v>88</v>
      </c>
      <c r="K48" s="67" t="s">
        <v>58</v>
      </c>
      <c r="L48" s="71" t="s">
        <v>59</v>
      </c>
      <c r="M48" s="72" t="s">
        <v>72</v>
      </c>
      <c r="N48" s="250"/>
      <c r="O48" s="193">
        <v>0</v>
      </c>
      <c r="P48" s="148">
        <f t="shared" si="1"/>
        <v>0</v>
      </c>
    </row>
    <row r="49" spans="1:16" s="96" customFormat="1" ht="25.5" customHeight="1" x14ac:dyDescent="0.25">
      <c r="A49" s="97">
        <v>35</v>
      </c>
      <c r="B49" s="98">
        <v>43</v>
      </c>
      <c r="C49" s="99" t="s">
        <v>70</v>
      </c>
      <c r="D49" s="100" t="s">
        <v>71</v>
      </c>
      <c r="E49" s="98">
        <v>195</v>
      </c>
      <c r="F49" s="68">
        <v>62</v>
      </c>
      <c r="G49" s="68">
        <v>15</v>
      </c>
      <c r="H49" s="68">
        <v>6</v>
      </c>
      <c r="I49" s="68">
        <v>12</v>
      </c>
      <c r="J49" s="67">
        <v>180</v>
      </c>
      <c r="K49" s="67" t="s">
        <v>58</v>
      </c>
      <c r="L49" s="71" t="s">
        <v>59</v>
      </c>
      <c r="M49" s="72" t="s">
        <v>72</v>
      </c>
      <c r="N49" s="250"/>
      <c r="O49" s="193">
        <v>0</v>
      </c>
      <c r="P49" s="148">
        <f t="shared" si="1"/>
        <v>0</v>
      </c>
    </row>
    <row r="50" spans="1:16" s="96" customFormat="1" ht="25.5" customHeight="1" x14ac:dyDescent="0.25">
      <c r="A50" s="97">
        <v>36</v>
      </c>
      <c r="B50" s="98">
        <v>44</v>
      </c>
      <c r="C50" s="99" t="s">
        <v>70</v>
      </c>
      <c r="D50" s="100" t="s">
        <v>71</v>
      </c>
      <c r="E50" s="98">
        <v>185</v>
      </c>
      <c r="F50" s="68">
        <v>59</v>
      </c>
      <c r="G50" s="68">
        <v>14</v>
      </c>
      <c r="H50" s="68">
        <v>6</v>
      </c>
      <c r="I50" s="68">
        <v>12</v>
      </c>
      <c r="J50" s="67">
        <v>168</v>
      </c>
      <c r="K50" s="67" t="s">
        <v>58</v>
      </c>
      <c r="L50" s="71" t="s">
        <v>59</v>
      </c>
      <c r="M50" s="72" t="s">
        <v>72</v>
      </c>
      <c r="N50" s="250"/>
      <c r="O50" s="193">
        <v>0</v>
      </c>
      <c r="P50" s="148">
        <f t="shared" si="1"/>
        <v>0</v>
      </c>
    </row>
    <row r="51" spans="1:16" s="96" customFormat="1" ht="25.5" customHeight="1" x14ac:dyDescent="0.25">
      <c r="A51" s="97">
        <v>37</v>
      </c>
      <c r="B51" s="98">
        <v>45</v>
      </c>
      <c r="C51" s="99" t="s">
        <v>70</v>
      </c>
      <c r="D51" s="100" t="s">
        <v>71</v>
      </c>
      <c r="E51" s="98">
        <v>220</v>
      </c>
      <c r="F51" s="68">
        <v>70</v>
      </c>
      <c r="G51" s="73">
        <v>14</v>
      </c>
      <c r="H51" s="73">
        <v>6</v>
      </c>
      <c r="I51" s="73">
        <v>10</v>
      </c>
      <c r="J51" s="67">
        <v>140</v>
      </c>
      <c r="K51" s="67" t="s">
        <v>58</v>
      </c>
      <c r="L51" s="71" t="s">
        <v>59</v>
      </c>
      <c r="M51" s="72" t="s">
        <v>72</v>
      </c>
      <c r="N51" s="250"/>
      <c r="O51" s="193">
        <v>0</v>
      </c>
      <c r="P51" s="148">
        <f t="shared" si="1"/>
        <v>0</v>
      </c>
    </row>
    <row r="52" spans="1:16" s="96" customFormat="1" ht="25.5" customHeight="1" x14ac:dyDescent="0.25">
      <c r="A52" s="97">
        <v>38</v>
      </c>
      <c r="B52" s="98">
        <v>46</v>
      </c>
      <c r="C52" s="99" t="s">
        <v>70</v>
      </c>
      <c r="D52" s="100" t="s">
        <v>71</v>
      </c>
      <c r="E52" s="98">
        <v>160</v>
      </c>
      <c r="F52" s="68">
        <v>51</v>
      </c>
      <c r="G52" s="73">
        <v>12</v>
      </c>
      <c r="H52" s="73">
        <v>5</v>
      </c>
      <c r="I52" s="73">
        <v>8</v>
      </c>
      <c r="J52" s="67">
        <v>96</v>
      </c>
      <c r="K52" s="67" t="s">
        <v>58</v>
      </c>
      <c r="L52" s="71" t="s">
        <v>59</v>
      </c>
      <c r="M52" s="72" t="s">
        <v>72</v>
      </c>
      <c r="N52" s="250"/>
      <c r="O52" s="193">
        <v>0</v>
      </c>
      <c r="P52" s="148">
        <f t="shared" si="1"/>
        <v>0</v>
      </c>
    </row>
    <row r="53" spans="1:16" s="96" customFormat="1" ht="25.5" customHeight="1" x14ac:dyDescent="0.25">
      <c r="A53" s="97">
        <v>39</v>
      </c>
      <c r="B53" s="98">
        <v>47</v>
      </c>
      <c r="C53" s="99" t="s">
        <v>70</v>
      </c>
      <c r="D53" s="100" t="s">
        <v>71</v>
      </c>
      <c r="E53" s="98">
        <v>135</v>
      </c>
      <c r="F53" s="68">
        <v>43</v>
      </c>
      <c r="G53" s="73">
        <v>9</v>
      </c>
      <c r="H53" s="73">
        <v>6</v>
      </c>
      <c r="I53" s="73">
        <v>6</v>
      </c>
      <c r="J53" s="67">
        <v>54</v>
      </c>
      <c r="K53" s="67" t="s">
        <v>58</v>
      </c>
      <c r="L53" s="71" t="s">
        <v>59</v>
      </c>
      <c r="M53" s="72" t="s">
        <v>72</v>
      </c>
      <c r="N53" s="250"/>
      <c r="O53" s="193">
        <v>0</v>
      </c>
      <c r="P53" s="148">
        <f t="shared" si="1"/>
        <v>0</v>
      </c>
    </row>
    <row r="54" spans="1:16" s="96" customFormat="1" ht="25.5" customHeight="1" x14ac:dyDescent="0.25">
      <c r="A54" s="101">
        <v>40</v>
      </c>
      <c r="B54" s="245">
        <v>48</v>
      </c>
      <c r="C54" s="103" t="s">
        <v>70</v>
      </c>
      <c r="D54" s="104" t="s">
        <v>71</v>
      </c>
      <c r="E54" s="102">
        <v>191</v>
      </c>
      <c r="F54" s="55">
        <v>61</v>
      </c>
      <c r="G54" s="57">
        <v>13</v>
      </c>
      <c r="H54" s="57">
        <v>5</v>
      </c>
      <c r="I54" s="57">
        <v>7</v>
      </c>
      <c r="J54" s="58">
        <v>91</v>
      </c>
      <c r="K54" s="58" t="s">
        <v>58</v>
      </c>
      <c r="L54" s="59" t="s">
        <v>59</v>
      </c>
      <c r="M54" s="63" t="s">
        <v>72</v>
      </c>
      <c r="N54" s="250"/>
      <c r="O54" s="193">
        <v>0</v>
      </c>
      <c r="P54" s="148">
        <f t="shared" si="1"/>
        <v>0</v>
      </c>
    </row>
    <row r="55" spans="1:16" s="96" customFormat="1" ht="25.5" customHeight="1" x14ac:dyDescent="0.25">
      <c r="A55" s="101">
        <v>40</v>
      </c>
      <c r="B55" s="246"/>
      <c r="C55" s="103" t="s">
        <v>70</v>
      </c>
      <c r="D55" s="104" t="s">
        <v>71</v>
      </c>
      <c r="E55" s="102">
        <v>191</v>
      </c>
      <c r="F55" s="55">
        <v>61</v>
      </c>
      <c r="G55" s="57">
        <v>13</v>
      </c>
      <c r="H55" s="57">
        <v>5</v>
      </c>
      <c r="I55" s="57">
        <v>7</v>
      </c>
      <c r="J55" s="58">
        <v>91</v>
      </c>
      <c r="K55" s="58" t="s">
        <v>76</v>
      </c>
      <c r="L55" s="61" t="s">
        <v>77</v>
      </c>
      <c r="M55" s="61"/>
      <c r="N55" s="250"/>
      <c r="O55" s="193">
        <v>0</v>
      </c>
      <c r="P55" s="148">
        <f t="shared" si="1"/>
        <v>0</v>
      </c>
    </row>
    <row r="56" spans="1:16" s="96" customFormat="1" ht="25.5" customHeight="1" x14ac:dyDescent="0.25">
      <c r="A56" s="97">
        <v>41</v>
      </c>
      <c r="B56" s="98">
        <v>49</v>
      </c>
      <c r="C56" s="99" t="s">
        <v>70</v>
      </c>
      <c r="D56" s="100" t="s">
        <v>71</v>
      </c>
      <c r="E56" s="98">
        <v>251</v>
      </c>
      <c r="F56" s="68">
        <v>80</v>
      </c>
      <c r="G56" s="73">
        <v>15</v>
      </c>
      <c r="H56" s="73">
        <v>7</v>
      </c>
      <c r="I56" s="73">
        <v>9</v>
      </c>
      <c r="J56" s="67">
        <v>135</v>
      </c>
      <c r="K56" s="67" t="s">
        <v>58</v>
      </c>
      <c r="L56" s="71" t="s">
        <v>59</v>
      </c>
      <c r="M56" s="72" t="s">
        <v>72</v>
      </c>
      <c r="N56" s="250"/>
      <c r="O56" s="193">
        <v>0</v>
      </c>
      <c r="P56" s="148">
        <f t="shared" si="1"/>
        <v>0</v>
      </c>
    </row>
    <row r="57" spans="1:16" s="96" customFormat="1" ht="25.5" customHeight="1" x14ac:dyDescent="0.25">
      <c r="A57" s="97">
        <v>42</v>
      </c>
      <c r="B57" s="98">
        <v>50</v>
      </c>
      <c r="C57" s="99" t="s">
        <v>70</v>
      </c>
      <c r="D57" s="100" t="s">
        <v>71</v>
      </c>
      <c r="E57" s="98">
        <v>188</v>
      </c>
      <c r="F57" s="68">
        <v>60</v>
      </c>
      <c r="G57" s="73">
        <v>12</v>
      </c>
      <c r="H57" s="73">
        <v>4</v>
      </c>
      <c r="I57" s="73">
        <v>6</v>
      </c>
      <c r="J57" s="67">
        <v>72</v>
      </c>
      <c r="K57" s="67" t="s">
        <v>58</v>
      </c>
      <c r="L57" s="71" t="s">
        <v>59</v>
      </c>
      <c r="M57" s="72" t="s">
        <v>72</v>
      </c>
      <c r="N57" s="250"/>
      <c r="O57" s="193">
        <v>0</v>
      </c>
      <c r="P57" s="148">
        <f t="shared" si="1"/>
        <v>0</v>
      </c>
    </row>
    <row r="58" spans="1:16" s="96" customFormat="1" ht="25.5" customHeight="1" x14ac:dyDescent="0.25">
      <c r="A58" s="101">
        <v>43</v>
      </c>
      <c r="B58" s="102">
        <v>51</v>
      </c>
      <c r="C58" s="103" t="s">
        <v>70</v>
      </c>
      <c r="D58" s="104" t="s">
        <v>71</v>
      </c>
      <c r="E58" s="102">
        <v>198</v>
      </c>
      <c r="F58" s="55">
        <v>63</v>
      </c>
      <c r="G58" s="57">
        <v>11</v>
      </c>
      <c r="H58" s="57">
        <v>4</v>
      </c>
      <c r="I58" s="57">
        <v>7</v>
      </c>
      <c r="J58" s="58">
        <v>77</v>
      </c>
      <c r="K58" s="58" t="s">
        <v>58</v>
      </c>
      <c r="L58" s="59" t="s">
        <v>59</v>
      </c>
      <c r="M58" s="63" t="s">
        <v>72</v>
      </c>
      <c r="N58" s="250"/>
      <c r="O58" s="193">
        <v>0</v>
      </c>
      <c r="P58" s="148">
        <f t="shared" si="1"/>
        <v>0</v>
      </c>
    </row>
    <row r="59" spans="1:16" s="96" customFormat="1" ht="25.5" customHeight="1" x14ac:dyDescent="0.25">
      <c r="A59" s="101">
        <v>43</v>
      </c>
      <c r="B59" s="102">
        <v>51</v>
      </c>
      <c r="C59" s="103" t="s">
        <v>70</v>
      </c>
      <c r="D59" s="104" t="s">
        <v>71</v>
      </c>
      <c r="E59" s="102">
        <v>198</v>
      </c>
      <c r="F59" s="55">
        <v>63</v>
      </c>
      <c r="G59" s="57">
        <v>11</v>
      </c>
      <c r="H59" s="57">
        <v>4</v>
      </c>
      <c r="I59" s="57">
        <v>7</v>
      </c>
      <c r="J59" s="58">
        <v>77</v>
      </c>
      <c r="K59" s="58" t="s">
        <v>76</v>
      </c>
      <c r="L59" s="61" t="s">
        <v>77</v>
      </c>
      <c r="M59" s="105"/>
      <c r="N59" s="250"/>
      <c r="O59" s="193">
        <v>0</v>
      </c>
      <c r="P59" s="148">
        <f t="shared" si="1"/>
        <v>0</v>
      </c>
    </row>
    <row r="60" spans="1:16" s="96" customFormat="1" ht="25.5" customHeight="1" x14ac:dyDescent="0.25">
      <c r="A60" s="101">
        <v>44</v>
      </c>
      <c r="B60" s="245">
        <v>52</v>
      </c>
      <c r="C60" s="103" t="s">
        <v>70</v>
      </c>
      <c r="D60" s="104" t="s">
        <v>71</v>
      </c>
      <c r="E60" s="102">
        <v>147</v>
      </c>
      <c r="F60" s="55">
        <v>47</v>
      </c>
      <c r="G60" s="57">
        <v>12</v>
      </c>
      <c r="H60" s="57">
        <v>6</v>
      </c>
      <c r="I60" s="57">
        <v>7</v>
      </c>
      <c r="J60" s="58">
        <v>84</v>
      </c>
      <c r="K60" s="58" t="s">
        <v>58</v>
      </c>
      <c r="L60" s="59" t="s">
        <v>59</v>
      </c>
      <c r="M60" s="63" t="s">
        <v>72</v>
      </c>
      <c r="N60" s="250"/>
      <c r="O60" s="193">
        <v>0</v>
      </c>
      <c r="P60" s="148">
        <f t="shared" si="1"/>
        <v>0</v>
      </c>
    </row>
    <row r="61" spans="1:16" s="96" customFormat="1" ht="25.5" customHeight="1" x14ac:dyDescent="0.25">
      <c r="A61" s="101">
        <v>44</v>
      </c>
      <c r="B61" s="246"/>
      <c r="C61" s="103" t="s">
        <v>70</v>
      </c>
      <c r="D61" s="104" t="s">
        <v>71</v>
      </c>
      <c r="E61" s="102">
        <v>147</v>
      </c>
      <c r="F61" s="55">
        <v>47</v>
      </c>
      <c r="G61" s="57">
        <v>12</v>
      </c>
      <c r="H61" s="57">
        <v>6</v>
      </c>
      <c r="I61" s="57">
        <v>7</v>
      </c>
      <c r="J61" s="58">
        <v>84</v>
      </c>
      <c r="K61" s="58" t="s">
        <v>76</v>
      </c>
      <c r="L61" s="61" t="s">
        <v>77</v>
      </c>
      <c r="M61" s="105"/>
      <c r="N61" s="250"/>
      <c r="O61" s="193">
        <v>0</v>
      </c>
      <c r="P61" s="148">
        <f t="shared" si="1"/>
        <v>0</v>
      </c>
    </row>
    <row r="62" spans="1:16" s="96" customFormat="1" ht="25.5" customHeight="1" x14ac:dyDescent="0.25">
      <c r="A62" s="101">
        <v>45</v>
      </c>
      <c r="B62" s="245">
        <v>53</v>
      </c>
      <c r="C62" s="103" t="s">
        <v>81</v>
      </c>
      <c r="D62" s="104" t="s">
        <v>82</v>
      </c>
      <c r="E62" s="102">
        <v>85</v>
      </c>
      <c r="F62" s="55">
        <v>27</v>
      </c>
      <c r="G62" s="57">
        <v>12</v>
      </c>
      <c r="H62" s="57">
        <v>5</v>
      </c>
      <c r="I62" s="57">
        <v>8</v>
      </c>
      <c r="J62" s="58">
        <v>96</v>
      </c>
      <c r="K62" s="58" t="s">
        <v>43</v>
      </c>
      <c r="L62" s="59" t="s">
        <v>44</v>
      </c>
      <c r="M62" s="61"/>
      <c r="N62" s="250"/>
      <c r="O62" s="193">
        <v>0</v>
      </c>
      <c r="P62" s="148">
        <f t="shared" si="1"/>
        <v>0</v>
      </c>
    </row>
    <row r="63" spans="1:16" s="96" customFormat="1" ht="25.5" customHeight="1" x14ac:dyDescent="0.25">
      <c r="A63" s="101">
        <v>45</v>
      </c>
      <c r="B63" s="246"/>
      <c r="C63" s="103" t="s">
        <v>81</v>
      </c>
      <c r="D63" s="104" t="s">
        <v>82</v>
      </c>
      <c r="E63" s="102">
        <v>85</v>
      </c>
      <c r="F63" s="55">
        <v>27</v>
      </c>
      <c r="G63" s="57">
        <v>12</v>
      </c>
      <c r="H63" s="57">
        <v>5</v>
      </c>
      <c r="I63" s="57">
        <v>8</v>
      </c>
      <c r="J63" s="58">
        <v>96</v>
      </c>
      <c r="K63" s="58" t="s">
        <v>73</v>
      </c>
      <c r="L63" s="61" t="s">
        <v>74</v>
      </c>
      <c r="M63" s="63" t="s">
        <v>75</v>
      </c>
      <c r="N63" s="250"/>
      <c r="O63" s="193">
        <v>0</v>
      </c>
      <c r="P63" s="148">
        <f t="shared" si="1"/>
        <v>0</v>
      </c>
    </row>
    <row r="64" spans="1:16" s="96" customFormat="1" ht="25.5" customHeight="1" x14ac:dyDescent="0.25">
      <c r="A64" s="101">
        <v>46</v>
      </c>
      <c r="B64" s="245">
        <v>54</v>
      </c>
      <c r="C64" s="103" t="s">
        <v>70</v>
      </c>
      <c r="D64" s="104" t="s">
        <v>71</v>
      </c>
      <c r="E64" s="102">
        <v>66</v>
      </c>
      <c r="F64" s="55">
        <v>21</v>
      </c>
      <c r="G64" s="57">
        <v>9</v>
      </c>
      <c r="H64" s="57">
        <v>3</v>
      </c>
      <c r="I64" s="57">
        <v>7</v>
      </c>
      <c r="J64" s="58">
        <v>63</v>
      </c>
      <c r="K64" s="58" t="s">
        <v>43</v>
      </c>
      <c r="L64" s="59" t="s">
        <v>44</v>
      </c>
      <c r="M64" s="61"/>
      <c r="N64" s="250"/>
      <c r="O64" s="193">
        <v>0</v>
      </c>
      <c r="P64" s="148">
        <f t="shared" si="1"/>
        <v>0</v>
      </c>
    </row>
    <row r="65" spans="1:16" s="96" customFormat="1" ht="25.5" customHeight="1" x14ac:dyDescent="0.25">
      <c r="A65" s="101">
        <v>46</v>
      </c>
      <c r="B65" s="247"/>
      <c r="C65" s="103" t="s">
        <v>70</v>
      </c>
      <c r="D65" s="104" t="s">
        <v>71</v>
      </c>
      <c r="E65" s="102">
        <v>66</v>
      </c>
      <c r="F65" s="55">
        <v>21</v>
      </c>
      <c r="G65" s="57">
        <v>9</v>
      </c>
      <c r="H65" s="57">
        <v>3</v>
      </c>
      <c r="I65" s="57">
        <v>7</v>
      </c>
      <c r="J65" s="58">
        <v>63</v>
      </c>
      <c r="K65" s="58" t="s">
        <v>83</v>
      </c>
      <c r="L65" s="59" t="s">
        <v>84</v>
      </c>
      <c r="M65" s="61"/>
      <c r="N65" s="250"/>
      <c r="O65" s="193">
        <v>0</v>
      </c>
      <c r="P65" s="148">
        <f t="shared" si="1"/>
        <v>0</v>
      </c>
    </row>
    <row r="66" spans="1:16" s="96" customFormat="1" ht="25.5" customHeight="1" x14ac:dyDescent="0.25">
      <c r="A66" s="101">
        <v>46</v>
      </c>
      <c r="B66" s="246"/>
      <c r="C66" s="103" t="s">
        <v>70</v>
      </c>
      <c r="D66" s="104" t="s">
        <v>71</v>
      </c>
      <c r="E66" s="102">
        <v>66</v>
      </c>
      <c r="F66" s="55">
        <v>21</v>
      </c>
      <c r="G66" s="57">
        <v>9</v>
      </c>
      <c r="H66" s="57">
        <v>3</v>
      </c>
      <c r="I66" s="57">
        <v>7</v>
      </c>
      <c r="J66" s="58">
        <v>63</v>
      </c>
      <c r="K66" s="58" t="s">
        <v>76</v>
      </c>
      <c r="L66" s="61" t="s">
        <v>77</v>
      </c>
      <c r="M66" s="61"/>
      <c r="N66" s="250"/>
      <c r="O66" s="193">
        <v>0</v>
      </c>
      <c r="P66" s="148">
        <f t="shared" si="1"/>
        <v>0</v>
      </c>
    </row>
    <row r="67" spans="1:16" s="96" customFormat="1" ht="53.25" customHeight="1" x14ac:dyDescent="0.25">
      <c r="A67" s="97">
        <v>47</v>
      </c>
      <c r="B67" s="98">
        <v>55</v>
      </c>
      <c r="C67" s="99" t="s">
        <v>70</v>
      </c>
      <c r="D67" s="100" t="s">
        <v>71</v>
      </c>
      <c r="E67" s="98">
        <v>185</v>
      </c>
      <c r="F67" s="68">
        <v>59</v>
      </c>
      <c r="G67" s="73">
        <v>12</v>
      </c>
      <c r="H67" s="73">
        <v>7</v>
      </c>
      <c r="I67" s="73">
        <v>9</v>
      </c>
      <c r="J67" s="67">
        <v>108</v>
      </c>
      <c r="K67" s="67" t="s">
        <v>58</v>
      </c>
      <c r="L67" s="71" t="s">
        <v>59</v>
      </c>
      <c r="M67" s="72" t="s">
        <v>72</v>
      </c>
      <c r="N67" s="250"/>
      <c r="O67" s="193">
        <v>0</v>
      </c>
      <c r="P67" s="148">
        <f t="shared" si="1"/>
        <v>0</v>
      </c>
    </row>
    <row r="68" spans="1:16" s="96" customFormat="1" ht="25.5" customHeight="1" x14ac:dyDescent="0.25">
      <c r="A68" s="101">
        <v>48</v>
      </c>
      <c r="B68" s="245">
        <v>56</v>
      </c>
      <c r="C68" s="103" t="s">
        <v>70</v>
      </c>
      <c r="D68" s="104" t="s">
        <v>71</v>
      </c>
      <c r="E68" s="102">
        <v>135</v>
      </c>
      <c r="F68" s="55">
        <v>43</v>
      </c>
      <c r="G68" s="57">
        <v>12</v>
      </c>
      <c r="H68" s="57">
        <v>6</v>
      </c>
      <c r="I68" s="57">
        <v>9</v>
      </c>
      <c r="J68" s="58">
        <v>108</v>
      </c>
      <c r="K68" s="58" t="s">
        <v>58</v>
      </c>
      <c r="L68" s="59" t="s">
        <v>59</v>
      </c>
      <c r="M68" s="63" t="s">
        <v>72</v>
      </c>
      <c r="N68" s="250"/>
      <c r="O68" s="193">
        <v>0</v>
      </c>
      <c r="P68" s="148">
        <f t="shared" si="1"/>
        <v>0</v>
      </c>
    </row>
    <row r="69" spans="1:16" s="96" customFormat="1" ht="25.5" customHeight="1" x14ac:dyDescent="0.25">
      <c r="A69" s="101">
        <v>48</v>
      </c>
      <c r="B69" s="246"/>
      <c r="C69" s="103" t="s">
        <v>70</v>
      </c>
      <c r="D69" s="104" t="s">
        <v>71</v>
      </c>
      <c r="E69" s="102">
        <v>135</v>
      </c>
      <c r="F69" s="55">
        <v>43</v>
      </c>
      <c r="G69" s="57">
        <v>12</v>
      </c>
      <c r="H69" s="57">
        <v>6</v>
      </c>
      <c r="I69" s="57">
        <v>9</v>
      </c>
      <c r="J69" s="58">
        <v>108</v>
      </c>
      <c r="K69" s="58" t="s">
        <v>76</v>
      </c>
      <c r="L69" s="61" t="s">
        <v>77</v>
      </c>
      <c r="M69" s="61"/>
      <c r="N69" s="250"/>
      <c r="O69" s="193">
        <v>0</v>
      </c>
      <c r="P69" s="148">
        <f t="shared" si="1"/>
        <v>0</v>
      </c>
    </row>
    <row r="70" spans="1:16" s="96" customFormat="1" ht="25.5" customHeight="1" x14ac:dyDescent="0.25">
      <c r="A70" s="101">
        <v>49</v>
      </c>
      <c r="B70" s="245">
        <v>57</v>
      </c>
      <c r="C70" s="103" t="s">
        <v>70</v>
      </c>
      <c r="D70" s="104" t="s">
        <v>71</v>
      </c>
      <c r="E70" s="102">
        <v>125</v>
      </c>
      <c r="F70" s="55">
        <v>40</v>
      </c>
      <c r="G70" s="57">
        <v>10</v>
      </c>
      <c r="H70" s="57">
        <v>5</v>
      </c>
      <c r="I70" s="57">
        <v>8</v>
      </c>
      <c r="J70" s="58">
        <v>80</v>
      </c>
      <c r="K70" s="58" t="s">
        <v>58</v>
      </c>
      <c r="L70" s="59" t="s">
        <v>59</v>
      </c>
      <c r="M70" s="63" t="s">
        <v>72</v>
      </c>
      <c r="N70" s="250"/>
      <c r="O70" s="193">
        <v>0</v>
      </c>
      <c r="P70" s="148">
        <f t="shared" si="1"/>
        <v>0</v>
      </c>
    </row>
    <row r="71" spans="1:16" s="96" customFormat="1" ht="25.5" customHeight="1" x14ac:dyDescent="0.25">
      <c r="A71" s="101">
        <v>49</v>
      </c>
      <c r="B71" s="246"/>
      <c r="C71" s="103" t="s">
        <v>70</v>
      </c>
      <c r="D71" s="104" t="s">
        <v>71</v>
      </c>
      <c r="E71" s="102">
        <v>125</v>
      </c>
      <c r="F71" s="55">
        <v>40</v>
      </c>
      <c r="G71" s="57">
        <v>10</v>
      </c>
      <c r="H71" s="57">
        <v>5</v>
      </c>
      <c r="I71" s="57">
        <v>8</v>
      </c>
      <c r="J71" s="58">
        <v>80</v>
      </c>
      <c r="K71" s="58" t="s">
        <v>76</v>
      </c>
      <c r="L71" s="61" t="s">
        <v>77</v>
      </c>
      <c r="M71" s="61"/>
      <c r="N71" s="250"/>
      <c r="O71" s="193">
        <v>0</v>
      </c>
      <c r="P71" s="148">
        <f t="shared" si="1"/>
        <v>0</v>
      </c>
    </row>
    <row r="72" spans="1:16" s="96" customFormat="1" ht="25.5" customHeight="1" x14ac:dyDescent="0.25">
      <c r="A72" s="97">
        <v>50</v>
      </c>
      <c r="B72" s="98">
        <v>59</v>
      </c>
      <c r="C72" s="99" t="s">
        <v>70</v>
      </c>
      <c r="D72" s="100" t="s">
        <v>71</v>
      </c>
      <c r="E72" s="98">
        <v>97</v>
      </c>
      <c r="F72" s="68">
        <v>31</v>
      </c>
      <c r="G72" s="73">
        <v>10</v>
      </c>
      <c r="H72" s="73">
        <v>5</v>
      </c>
      <c r="I72" s="73">
        <v>7</v>
      </c>
      <c r="J72" s="67">
        <v>70</v>
      </c>
      <c r="K72" s="67" t="s">
        <v>58</v>
      </c>
      <c r="L72" s="71" t="s">
        <v>59</v>
      </c>
      <c r="M72" s="72" t="s">
        <v>72</v>
      </c>
      <c r="N72" s="250"/>
      <c r="O72" s="193">
        <v>0</v>
      </c>
      <c r="P72" s="148">
        <f t="shared" si="1"/>
        <v>0</v>
      </c>
    </row>
    <row r="73" spans="1:16" ht="25.5" customHeight="1" x14ac:dyDescent="0.25">
      <c r="A73" s="213" t="s">
        <v>37</v>
      </c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48"/>
    </row>
    <row r="74" spans="1:16" ht="42" customHeight="1" x14ac:dyDescent="0.25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49"/>
    </row>
    <row r="75" spans="1:16" ht="25.5" customHeight="1" x14ac:dyDescent="0.25">
      <c r="A75" s="152" t="s">
        <v>20</v>
      </c>
      <c r="B75" s="152"/>
      <c r="C75" s="152"/>
      <c r="D75" s="152"/>
      <c r="E75" s="152"/>
      <c r="F75" s="153"/>
      <c r="G75" s="153"/>
      <c r="H75" s="153"/>
      <c r="I75" s="153"/>
      <c r="J75" s="153"/>
      <c r="K75" s="153"/>
      <c r="L75" s="153"/>
      <c r="M75" s="153"/>
      <c r="N75" s="156">
        <f>SUM(N7:N72)</f>
        <v>0</v>
      </c>
      <c r="O75" s="151">
        <f t="shared" ref="O75:P75" si="2">SUM(O7:O72)</f>
        <v>0</v>
      </c>
      <c r="P75" s="150">
        <f t="shared" si="2"/>
        <v>0</v>
      </c>
    </row>
    <row r="76" spans="1:16" ht="25.5" customHeight="1" x14ac:dyDescent="0.25">
      <c r="A76" s="144"/>
      <c r="B76" s="154"/>
      <c r="C76" s="143"/>
      <c r="D76" s="155"/>
      <c r="E76" s="144"/>
      <c r="F76" s="143"/>
      <c r="G76" s="143"/>
      <c r="H76" s="143"/>
      <c r="I76" s="143"/>
      <c r="J76" s="143"/>
      <c r="K76" s="143"/>
      <c r="L76" s="143"/>
      <c r="M76" s="143"/>
      <c r="N76" s="186"/>
      <c r="O76" s="185" t="s">
        <v>103</v>
      </c>
      <c r="P76" s="168" t="s">
        <v>104</v>
      </c>
    </row>
    <row r="77" spans="1:16" ht="25.5" customHeight="1" x14ac:dyDescent="0.25">
      <c r="A77" s="244" t="s">
        <v>110</v>
      </c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244"/>
      <c r="N77" s="147">
        <f>N75</f>
        <v>0</v>
      </c>
      <c r="O77" s="242">
        <f>SUM(O75:P75)</f>
        <v>0</v>
      </c>
      <c r="P77" s="243"/>
    </row>
    <row r="78" spans="1:16" ht="25.5" customHeight="1" x14ac:dyDescent="0.25">
      <c r="N78" s="143"/>
      <c r="O78" s="243" t="s">
        <v>109</v>
      </c>
      <c r="P78" s="243"/>
    </row>
  </sheetData>
  <sheetProtection algorithmName="SHA-512" hashValue="0N+OTN3okYq6Mmqva2mg7qrMuyOtgdN52225IJapA3cViBK2aDESqwJeIPrYUcGi2TR7ug3SB0Z0KsIOKqWRnw==" saltValue="Ovhu5SxmUSjBcAvK50zBWA==" spinCount="100000" sheet="1" objects="1" scenarios="1" selectLockedCells="1"/>
  <mergeCells count="23">
    <mergeCell ref="A73:N74"/>
    <mergeCell ref="B70:B71"/>
    <mergeCell ref="B1:N1"/>
    <mergeCell ref="F2:N5"/>
    <mergeCell ref="B3:E3"/>
    <mergeCell ref="B4:D4"/>
    <mergeCell ref="B5:D5"/>
    <mergeCell ref="O5:P5"/>
    <mergeCell ref="O77:P77"/>
    <mergeCell ref="O78:P78"/>
    <mergeCell ref="A77:M77"/>
    <mergeCell ref="B8:B9"/>
    <mergeCell ref="B15:B16"/>
    <mergeCell ref="B18:B19"/>
    <mergeCell ref="B23:B24"/>
    <mergeCell ref="B31:B32"/>
    <mergeCell ref="B39:B40"/>
    <mergeCell ref="B41:B42"/>
    <mergeCell ref="B54:B55"/>
    <mergeCell ref="B60:B61"/>
    <mergeCell ref="B62:B63"/>
    <mergeCell ref="B64:B66"/>
    <mergeCell ref="B68:B69"/>
  </mergeCells>
  <pageMargins left="0.7" right="0.7" top="0.78740157499999996" bottom="0.78740157499999996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SOUHR.KR.L._262_26847</vt:lpstr>
      <vt:lpstr>KR.L._262</vt:lpstr>
      <vt:lpstr>SO2_262</vt:lpstr>
      <vt:lpstr>SO3_262</vt:lpstr>
      <vt:lpstr>SO5_262</vt:lpstr>
      <vt:lpstr>SO6_262</vt:lpstr>
      <vt:lpstr>KR.L._26847</vt:lpstr>
      <vt:lpstr>SO2_26847</vt:lpstr>
      <vt:lpstr>SO2_262!Názvy_tisku</vt:lpstr>
      <vt:lpstr>SO3_262!Oblast_tisku</vt:lpstr>
      <vt:lpstr>SO5_262!Oblast_tisku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2021-02-08T08:59:28Z</cp:lastPrinted>
  <dcterms:created xsi:type="dcterms:W3CDTF">2016-01-20T08:28:42Z</dcterms:created>
  <dcterms:modified xsi:type="dcterms:W3CDTF">2021-02-08T10:19:05Z</dcterms:modified>
</cp:coreProperties>
</file>